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Unite_financiere\Modèles\STAE\Comptes STAE\CO25\"/>
    </mc:Choice>
  </mc:AlternateContent>
  <xr:revisionPtr revIDLastSave="0" documentId="13_ncr:1_{092B94A4-9AC8-4CF8-BFE9-B2126092811C}" xr6:coauthVersionLast="47" xr6:coauthVersionMax="47" xr10:uidLastSave="{00000000-0000-0000-0000-000000000000}"/>
  <bookViews>
    <workbookView xWindow="28680" yWindow="-15" windowWidth="29040" windowHeight="15720" tabRatio="805" firstSheet="6" activeTab="12" xr2:uid="{00000000-000D-0000-FFFF-FFFF00000000}"/>
  </bookViews>
  <sheets>
    <sheet name="Instructions + formulaire" sheetId="7" r:id="rId1"/>
    <sheet name="1. Bilan" sheetId="33" r:id="rId2"/>
    <sheet name="2. Résultat" sheetId="34" r:id="rId3"/>
    <sheet name="3. Ecarts - Justificatif" sheetId="35" r:id="rId4"/>
    <sheet name="4a. Annexe hors bilan" sheetId="37" r:id="rId5"/>
    <sheet name="4b. Investissements" sheetId="26" r:id="rId6"/>
    <sheet name="4c. Signature collective" sheetId="38" r:id="rId7"/>
    <sheet name="5. Détail personnel" sheetId="41" r:id="rId8"/>
    <sheet name="FACULTATIF_5. Détail personnel" sheetId="17" r:id="rId9"/>
    <sheet name="6. Calcul tx occ. LAE2" sheetId="22" r:id="rId10"/>
    <sheet name="6. Calcul tx occ. LAE3" sheetId="43" r:id="rId11"/>
    <sheet name="7. Horaire + subv. LAE2" sheetId="42" state="hidden" r:id="rId12"/>
    <sheet name="7. Horaire + subv." sheetId="44" r:id="rId13"/>
    <sheet name="8. excédent" sheetId="40" r:id="rId14"/>
    <sheet name="PJ Structure" sheetId="32" r:id="rId15"/>
  </sheets>
  <externalReferences>
    <externalReference r:id="rId16"/>
  </externalReferences>
  <definedNames>
    <definedName name="charges" localSheetId="1">#REF!</definedName>
    <definedName name="charges" localSheetId="3">#REF!</definedName>
    <definedName name="charges" localSheetId="4">#REF!</definedName>
    <definedName name="charges" localSheetId="5">#REF!</definedName>
    <definedName name="charges" localSheetId="7">#REF!</definedName>
    <definedName name="charges" localSheetId="9">#REF!</definedName>
    <definedName name="charges" localSheetId="10">#REF!</definedName>
    <definedName name="charges" localSheetId="12">#REF!</definedName>
    <definedName name="charges" localSheetId="11">#REF!</definedName>
    <definedName name="charges" localSheetId="13">#REF!</definedName>
    <definedName name="charges" localSheetId="8">#REF!</definedName>
    <definedName name="charges" localSheetId="14">'PJ Structure'!#REF!</definedName>
    <definedName name="charges">#REF!</definedName>
    <definedName name="_xlnm.Print_Titles" localSheetId="2">'2. Résultat'!$11:$13</definedName>
    <definedName name="_xlnm.Print_Titles" localSheetId="9">'6. Calcul tx occ. LAE2'!$1:$2</definedName>
    <definedName name="_xlnm.Print_Titles" localSheetId="10">'6. Calcul tx occ. LAE3'!$1:$2</definedName>
    <definedName name="nbrjour" localSheetId="1">#REF!</definedName>
    <definedName name="nbrjour" localSheetId="3">#REF!</definedName>
    <definedName name="nbrjour" localSheetId="4">#REF!</definedName>
    <definedName name="nbrjour" localSheetId="5">#REF!</definedName>
    <definedName name="nbrjour" localSheetId="7">#REF!</definedName>
    <definedName name="nbrjour" localSheetId="9">#REF!</definedName>
    <definedName name="nbrjour" localSheetId="10">#REF!</definedName>
    <definedName name="nbrjour" localSheetId="12">#REF!</definedName>
    <definedName name="nbrjour" localSheetId="11">#REF!</definedName>
    <definedName name="nbrjour" localSheetId="13">#REF!</definedName>
    <definedName name="nbrjour" localSheetId="8">#REF!</definedName>
    <definedName name="nbrjour" localSheetId="14">'PJ Structure'!#REF!</definedName>
    <definedName name="nbrjour">#REF!</definedName>
    <definedName name="ouinon">[1]Feuil1!$A$1:$A$2</definedName>
    <definedName name="recettes" localSheetId="1">#REF!</definedName>
    <definedName name="recettes" localSheetId="3">#REF!</definedName>
    <definedName name="recettes" localSheetId="4">#REF!</definedName>
    <definedName name="recettes" localSheetId="5">#REF!</definedName>
    <definedName name="recettes" localSheetId="7">#REF!</definedName>
    <definedName name="recettes" localSheetId="9">#REF!</definedName>
    <definedName name="recettes" localSheetId="10">#REF!</definedName>
    <definedName name="recettes" localSheetId="12">#REF!</definedName>
    <definedName name="recettes" localSheetId="11">#REF!</definedName>
    <definedName name="recettes" localSheetId="13">#REF!</definedName>
    <definedName name="recettes" localSheetId="8">#REF!</definedName>
    <definedName name="recettes" localSheetId="14">'PJ Structure'!#REF!</definedName>
    <definedName name="recettes">#REF!</definedName>
    <definedName name="subv" localSheetId="1">#REF!</definedName>
    <definedName name="subv" localSheetId="3">#REF!</definedName>
    <definedName name="subv" localSheetId="4">#REF!</definedName>
    <definedName name="subv" localSheetId="5">#REF!</definedName>
    <definedName name="subv" localSheetId="7">#REF!</definedName>
    <definedName name="subv" localSheetId="9">#REF!</definedName>
    <definedName name="subv" localSheetId="10">#REF!</definedName>
    <definedName name="subv" localSheetId="12">#REF!</definedName>
    <definedName name="subv" localSheetId="11">#REF!</definedName>
    <definedName name="subv" localSheetId="13">#REF!</definedName>
    <definedName name="subv" localSheetId="8">#REF!</definedName>
    <definedName name="subv" localSheetId="14">'PJ Structure'!#REF!</definedName>
    <definedName name="subv">#REF!</definedName>
    <definedName name="totalcharges" localSheetId="1">#REF!</definedName>
    <definedName name="totalcharges" localSheetId="3">#REF!</definedName>
    <definedName name="totalcharges" localSheetId="4">#REF!</definedName>
    <definedName name="totalcharges" localSheetId="5">#REF!</definedName>
    <definedName name="totalcharges" localSheetId="7">#REF!</definedName>
    <definedName name="totalcharges" localSheetId="9">#REF!</definedName>
    <definedName name="totalcharges" localSheetId="10">#REF!</definedName>
    <definedName name="totalcharges" localSheetId="12">#REF!</definedName>
    <definedName name="totalcharges" localSheetId="11">#REF!</definedName>
    <definedName name="totalcharges" localSheetId="13">#REF!</definedName>
    <definedName name="totalcharges" localSheetId="8">#REF!</definedName>
    <definedName name="totalcharges" localSheetId="14">'PJ Structure'!#REF!</definedName>
    <definedName name="totalcharges">#REF!</definedName>
    <definedName name="xxxx" localSheetId="13">#REF!</definedName>
    <definedName name="xxxx">#REF!</definedName>
    <definedName name="_xlnm.Print_Area" localSheetId="1">'1. Bilan'!$B$1:$E$67</definedName>
    <definedName name="_xlnm.Print_Area" localSheetId="2">'2. Résultat'!$A$1:$G$118</definedName>
    <definedName name="_xlnm.Print_Area" localSheetId="3">'3. Ecarts - Justificatif'!$A$1:$H$111</definedName>
    <definedName name="_xlnm.Print_Area" localSheetId="4">'4a. Annexe hors bilan'!$A$1:$J$73</definedName>
    <definedName name="_xlnm.Print_Area" localSheetId="5">'4b. Investissements'!$A$1:$E$48</definedName>
    <definedName name="_xlnm.Print_Area" localSheetId="6">'4c. Signature collective'!$A$1:$F$39</definedName>
    <definedName name="_xlnm.Print_Area" localSheetId="7">'5. Détail personnel'!$A$1:$E$27</definedName>
    <definedName name="_xlnm.Print_Area" localSheetId="9">'6. Calcul tx occ. LAE2'!$A$1:$K$38</definedName>
    <definedName name="_xlnm.Print_Area" localSheetId="10">'6. Calcul tx occ. LAE3'!$A$1:$K$38</definedName>
    <definedName name="_xlnm.Print_Area" localSheetId="12">'7. Horaire + subv.'!$A$1:$P$63</definedName>
    <definedName name="_xlnm.Print_Area" localSheetId="11">'7. Horaire + subv. LAE2'!$A$1:$P$55</definedName>
    <definedName name="_xlnm.Print_Area" localSheetId="13">'8. excédent'!$A$1:$E$37</definedName>
    <definedName name="_xlnm.Print_Area" localSheetId="8">'FACULTATIF_5. Détail personnel'!$A$1:$N$103</definedName>
    <definedName name="_xlnm.Print_Area" localSheetId="0">'Instructions + formulaire'!$A$1:$H$104</definedName>
    <definedName name="_xlnm.Print_Area" localSheetId="14">'PJ Structure'!$A$1:$J$61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42" l="1"/>
  <c r="J34" i="42"/>
  <c r="J35" i="42"/>
  <c r="J36" i="42"/>
  <c r="J37" i="42"/>
  <c r="J33" i="42"/>
  <c r="H34" i="42"/>
  <c r="H35" i="42"/>
  <c r="H36" i="42"/>
  <c r="H37" i="42"/>
  <c r="H33" i="42"/>
  <c r="F34" i="42"/>
  <c r="F35" i="42"/>
  <c r="F36" i="42"/>
  <c r="F37" i="42"/>
  <c r="F33" i="42"/>
  <c r="J23" i="42"/>
  <c r="J24" i="42"/>
  <c r="J25" i="42"/>
  <c r="J26" i="42"/>
  <c r="J22" i="42"/>
  <c r="H23" i="42"/>
  <c r="H24" i="42"/>
  <c r="H25" i="42"/>
  <c r="H26" i="42"/>
  <c r="H22" i="42"/>
  <c r="F23" i="42"/>
  <c r="F24" i="42"/>
  <c r="F25" i="42"/>
  <c r="F26" i="42"/>
  <c r="F27" i="42"/>
  <c r="F22" i="42"/>
  <c r="J12" i="42"/>
  <c r="J13" i="42"/>
  <c r="J14" i="42"/>
  <c r="J15" i="42"/>
  <c r="J11" i="42"/>
  <c r="H12" i="42"/>
  <c r="H13" i="42"/>
  <c r="H14" i="42"/>
  <c r="H15" i="42"/>
  <c r="H11" i="42"/>
  <c r="F12" i="42"/>
  <c r="F13" i="42"/>
  <c r="F14" i="42"/>
  <c r="F15" i="42"/>
  <c r="F16" i="42"/>
  <c r="F11" i="42"/>
  <c r="H55" i="32" l="1"/>
  <c r="H59" i="32"/>
  <c r="H57" i="32"/>
  <c r="I14" i="32" l="1"/>
  <c r="H14" i="32"/>
  <c r="G14" i="32"/>
  <c r="I13" i="32"/>
  <c r="H45" i="32" s="1"/>
  <c r="H13" i="32"/>
  <c r="H12" i="32" s="1"/>
  <c r="G13" i="32"/>
  <c r="G12" i="32" s="1"/>
  <c r="F14" i="32"/>
  <c r="F13" i="32"/>
  <c r="F12" i="32" s="1"/>
  <c r="I50" i="32"/>
  <c r="I46" i="32"/>
  <c r="K24" i="22"/>
  <c r="H24" i="22"/>
  <c r="I9" i="32"/>
  <c r="H9" i="32"/>
  <c r="G9" i="32"/>
  <c r="F9" i="32"/>
  <c r="J51" i="44"/>
  <c r="P48" i="44"/>
  <c r="N48" i="44"/>
  <c r="J48" i="44"/>
  <c r="L37" i="44"/>
  <c r="L36" i="44"/>
  <c r="L35" i="44"/>
  <c r="L34" i="44"/>
  <c r="L33" i="44"/>
  <c r="L26" i="44"/>
  <c r="L25" i="44"/>
  <c r="L24" i="44"/>
  <c r="L23" i="44"/>
  <c r="L22" i="44"/>
  <c r="L15" i="44"/>
  <c r="N15" i="44" s="1"/>
  <c r="P15" i="44" s="1"/>
  <c r="R15" i="44" s="1"/>
  <c r="L14" i="44"/>
  <c r="N14" i="44" s="1"/>
  <c r="P14" i="44" s="1"/>
  <c r="R14" i="44" s="1"/>
  <c r="L13" i="44"/>
  <c r="N13" i="44" s="1"/>
  <c r="P13" i="44" s="1"/>
  <c r="R13" i="44" s="1"/>
  <c r="L12" i="44"/>
  <c r="N12" i="44" s="1"/>
  <c r="P12" i="44" s="1"/>
  <c r="R12" i="44" s="1"/>
  <c r="L11" i="44"/>
  <c r="A3" i="44"/>
  <c r="A42" i="44" s="1"/>
  <c r="K31" i="43"/>
  <c r="H31" i="43"/>
  <c r="E31" i="43"/>
  <c r="B31" i="43"/>
  <c r="K22" i="43"/>
  <c r="H22" i="43"/>
  <c r="B22" i="43"/>
  <c r="K31" i="22"/>
  <c r="H31" i="22"/>
  <c r="E31" i="22"/>
  <c r="B31" i="22"/>
  <c r="K33" i="43"/>
  <c r="H33" i="43"/>
  <c r="K20" i="43"/>
  <c r="K24" i="43" s="1"/>
  <c r="H20" i="43"/>
  <c r="H24" i="43" s="1"/>
  <c r="E20" i="43"/>
  <c r="E24" i="43" s="1"/>
  <c r="E28" i="43" s="1"/>
  <c r="B20" i="43"/>
  <c r="B24" i="43" s="1"/>
  <c r="J2" i="43"/>
  <c r="L27" i="44" l="1"/>
  <c r="F28" i="44" s="1"/>
  <c r="L16" i="44"/>
  <c r="J46" i="44" s="1"/>
  <c r="L38" i="44"/>
  <c r="F39" i="44" s="1"/>
  <c r="H51" i="32"/>
  <c r="H47" i="32"/>
  <c r="I12" i="32"/>
  <c r="E14" i="32"/>
  <c r="N11" i="44"/>
  <c r="B28" i="43"/>
  <c r="B33" i="43" s="1"/>
  <c r="J65" i="44" s="1"/>
  <c r="J66" i="44" s="1"/>
  <c r="E33" i="43"/>
  <c r="L37" i="42"/>
  <c r="L36" i="42"/>
  <c r="L35" i="42"/>
  <c r="L34" i="42"/>
  <c r="L33" i="42"/>
  <c r="L26" i="42"/>
  <c r="L25" i="42"/>
  <c r="L24" i="42"/>
  <c r="L23" i="42"/>
  <c r="L22" i="42"/>
  <c r="L15" i="42"/>
  <c r="L14" i="42"/>
  <c r="L13" i="42"/>
  <c r="L12" i="42"/>
  <c r="L11" i="42"/>
  <c r="L27" i="42" l="1"/>
  <c r="L40" i="44"/>
  <c r="F17" i="44"/>
  <c r="L38" i="42"/>
  <c r="L16" i="42"/>
  <c r="D10" i="33"/>
  <c r="P65" i="44" l="1"/>
  <c r="N65" i="44"/>
  <c r="P46" i="44"/>
  <c r="P51" i="44" s="1"/>
  <c r="N46" i="44"/>
  <c r="N51" i="44" s="1"/>
  <c r="A3" i="42"/>
  <c r="P66" i="44" l="1"/>
  <c r="N66" i="44"/>
  <c r="K20" i="22"/>
  <c r="H20" i="22"/>
  <c r="E20" i="22"/>
  <c r="B20" i="22" l="1"/>
  <c r="B24" i="22" s="1"/>
  <c r="N48" i="42"/>
  <c r="J48" i="42" l="1"/>
  <c r="P48" i="42"/>
  <c r="F39" i="42"/>
  <c r="F28" i="42"/>
  <c r="N15" i="42"/>
  <c r="P15" i="42" s="1"/>
  <c r="R15" i="42" s="1"/>
  <c r="N14" i="42"/>
  <c r="P14" i="42" s="1"/>
  <c r="R14" i="42" s="1"/>
  <c r="N13" i="42"/>
  <c r="P13" i="42" s="1"/>
  <c r="R13" i="42" s="1"/>
  <c r="N12" i="42"/>
  <c r="P12" i="42" s="1"/>
  <c r="R12" i="42" s="1"/>
  <c r="A42" i="42"/>
  <c r="L40" i="42" l="1"/>
  <c r="N57" i="42" s="1"/>
  <c r="N11" i="42"/>
  <c r="P57" i="42" l="1"/>
  <c r="G52" i="34"/>
  <c r="G51" i="34"/>
  <c r="G50" i="34"/>
  <c r="G49" i="34"/>
  <c r="G48" i="34"/>
  <c r="G47" i="34"/>
  <c r="G46" i="34"/>
  <c r="G45" i="34"/>
  <c r="B12" i="41"/>
  <c r="E59" i="33" l="1"/>
  <c r="G70" i="34" l="1"/>
  <c r="F70" i="34"/>
  <c r="F43" i="34"/>
  <c r="E50" i="33" l="1"/>
  <c r="C17" i="40" s="1"/>
  <c r="H102" i="17"/>
  <c r="H88" i="17"/>
  <c r="H69" i="17"/>
  <c r="H57" i="17"/>
  <c r="H45" i="17"/>
  <c r="H13" i="17"/>
  <c r="C37" i="40" l="1"/>
  <c r="D25" i="40" s="1"/>
  <c r="C10" i="40"/>
  <c r="D28" i="40" l="1"/>
  <c r="D24" i="40"/>
  <c r="D36" i="40"/>
  <c r="D32" i="40"/>
  <c r="D26" i="40"/>
  <c r="D35" i="40"/>
  <c r="D31" i="40"/>
  <c r="D27" i="40"/>
  <c r="D34" i="40"/>
  <c r="D30" i="40"/>
  <c r="D23" i="40"/>
  <c r="D33" i="40"/>
  <c r="D29" i="40"/>
  <c r="D37" i="40" l="1"/>
  <c r="D12" i="40" l="1"/>
  <c r="C40" i="26" l="1"/>
  <c r="I64" i="37" l="1"/>
  <c r="G64" i="37"/>
  <c r="E64" i="37"/>
  <c r="C64" i="37"/>
  <c r="E38" i="26"/>
  <c r="E20" i="26"/>
  <c r="J61" i="37"/>
  <c r="J62" i="37"/>
  <c r="J63" i="37"/>
  <c r="J60" i="37"/>
  <c r="J64" i="37" s="1"/>
  <c r="E8" i="38" l="1"/>
  <c r="E29" i="26" l="1"/>
  <c r="E40" i="26" s="1"/>
  <c r="H3" i="35" l="1"/>
  <c r="F11" i="35"/>
  <c r="C2" i="32" l="1"/>
  <c r="H76" i="17" l="1"/>
  <c r="H52" i="17"/>
  <c r="J2" i="22" l="1"/>
  <c r="O9" i="17"/>
  <c r="F30" i="35"/>
  <c r="G30" i="35" s="1"/>
  <c r="E20" i="35"/>
  <c r="E9" i="35"/>
  <c r="F17" i="40" l="1"/>
  <c r="E23" i="40" l="1"/>
  <c r="E25" i="40"/>
  <c r="E36" i="40"/>
  <c r="E30" i="40"/>
  <c r="E26" i="40"/>
  <c r="E28" i="40"/>
  <c r="E27" i="40"/>
  <c r="E34" i="40"/>
  <c r="E29" i="40"/>
  <c r="E35" i="40"/>
  <c r="E33" i="40"/>
  <c r="E24" i="40"/>
  <c r="E31" i="40"/>
  <c r="E32" i="40"/>
  <c r="I11" i="32"/>
  <c r="H11" i="32"/>
  <c r="E37" i="40" l="1"/>
  <c r="E38" i="40" s="1"/>
  <c r="E104" i="35"/>
  <c r="E98" i="35"/>
  <c r="E89" i="35"/>
  <c r="E83" i="35"/>
  <c r="E62" i="35"/>
  <c r="E56" i="35"/>
  <c r="E48" i="35"/>
  <c r="E36" i="35"/>
  <c r="E28" i="35"/>
  <c r="C107" i="35"/>
  <c r="C108" i="35"/>
  <c r="C109" i="35"/>
  <c r="C106" i="35"/>
  <c r="C104" i="35"/>
  <c r="C101" i="35"/>
  <c r="C102" i="35"/>
  <c r="C100" i="35"/>
  <c r="C98" i="35"/>
  <c r="C92" i="35"/>
  <c r="C93" i="35"/>
  <c r="C94" i="35"/>
  <c r="C95" i="35"/>
  <c r="C96" i="35"/>
  <c r="C91" i="35"/>
  <c r="C89" i="35"/>
  <c r="C86" i="35"/>
  <c r="C87" i="35"/>
  <c r="C85" i="35"/>
  <c r="C83" i="35"/>
  <c r="C62" i="35"/>
  <c r="C56" i="35"/>
  <c r="C48" i="35"/>
  <c r="C36" i="35"/>
  <c r="C28" i="35"/>
  <c r="C20" i="35"/>
  <c r="C9" i="35"/>
  <c r="B107" i="35"/>
  <c r="B108" i="35"/>
  <c r="B109" i="35"/>
  <c r="B106" i="35"/>
  <c r="B101" i="35"/>
  <c r="B102" i="35"/>
  <c r="B100" i="35"/>
  <c r="B92" i="35"/>
  <c r="B93" i="35"/>
  <c r="B94" i="35"/>
  <c r="B95" i="35"/>
  <c r="B96" i="35"/>
  <c r="B91" i="35"/>
  <c r="B86" i="35"/>
  <c r="B87" i="35"/>
  <c r="B85" i="35"/>
  <c r="E26" i="35" l="1"/>
  <c r="E24" i="22" l="1"/>
  <c r="E28" i="22" s="1"/>
  <c r="B28" i="22" s="1"/>
  <c r="B33" i="22" s="1"/>
  <c r="I15" i="32"/>
  <c r="H15" i="32" l="1"/>
  <c r="K33" i="22"/>
  <c r="P46" i="42"/>
  <c r="N46" i="42"/>
  <c r="H33" i="22"/>
  <c r="P51" i="42" l="1"/>
  <c r="P53" i="44" s="1"/>
  <c r="P55" i="44" s="1"/>
  <c r="P61" i="44" s="1"/>
  <c r="S61" i="44" s="1"/>
  <c r="N51" i="42"/>
  <c r="N53" i="44" s="1"/>
  <c r="N55" i="44" s="1"/>
  <c r="E13" i="32"/>
  <c r="G11" i="32"/>
  <c r="G15" i="32" s="1"/>
  <c r="E33" i="22"/>
  <c r="F11" i="32"/>
  <c r="F15" i="32" s="1"/>
  <c r="N61" i="44" l="1"/>
  <c r="P58" i="42"/>
  <c r="N58" i="42"/>
  <c r="E10" i="32"/>
  <c r="R61" i="44" l="1"/>
  <c r="J57" i="42"/>
  <c r="J51" i="42"/>
  <c r="B80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64" i="35"/>
  <c r="C80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64" i="35"/>
  <c r="B59" i="35"/>
  <c r="B60" i="35"/>
  <c r="B58" i="35"/>
  <c r="C59" i="35"/>
  <c r="C60" i="35"/>
  <c r="C58" i="35"/>
  <c r="B51" i="35"/>
  <c r="B52" i="35"/>
  <c r="B53" i="35"/>
  <c r="B54" i="35"/>
  <c r="B50" i="35"/>
  <c r="C51" i="35"/>
  <c r="C52" i="35"/>
  <c r="C53" i="35"/>
  <c r="C54" i="35"/>
  <c r="C50" i="35"/>
  <c r="B39" i="35"/>
  <c r="B40" i="35"/>
  <c r="B41" i="35"/>
  <c r="B42" i="35"/>
  <c r="B43" i="35"/>
  <c r="B44" i="35"/>
  <c r="B45" i="35"/>
  <c r="B46" i="35"/>
  <c r="B38" i="35"/>
  <c r="C39" i="35"/>
  <c r="C40" i="35"/>
  <c r="C41" i="35"/>
  <c r="C42" i="35"/>
  <c r="C43" i="35"/>
  <c r="C44" i="35"/>
  <c r="C45" i="35"/>
  <c r="C46" i="35"/>
  <c r="C38" i="35"/>
  <c r="B31" i="35"/>
  <c r="B32" i="35"/>
  <c r="B33" i="35"/>
  <c r="B30" i="35"/>
  <c r="C31" i="35"/>
  <c r="C32" i="35"/>
  <c r="C33" i="35"/>
  <c r="C30" i="35"/>
  <c r="B23" i="35"/>
  <c r="B24" i="35"/>
  <c r="B22" i="35"/>
  <c r="C23" i="35"/>
  <c r="C24" i="35"/>
  <c r="C22" i="35"/>
  <c r="B12" i="35"/>
  <c r="B13" i="35"/>
  <c r="B14" i="35"/>
  <c r="B15" i="35"/>
  <c r="B16" i="35"/>
  <c r="B17" i="35"/>
  <c r="B18" i="35"/>
  <c r="B11" i="35"/>
  <c r="C18" i="35"/>
  <c r="C12" i="35"/>
  <c r="C13" i="35"/>
  <c r="C14" i="35"/>
  <c r="C15" i="35"/>
  <c r="C16" i="35"/>
  <c r="C17" i="35"/>
  <c r="C11" i="35"/>
  <c r="J58" i="42" l="1"/>
  <c r="J53" i="44"/>
  <c r="J55" i="44" s="1"/>
  <c r="F17" i="35"/>
  <c r="G17" i="35" s="1"/>
  <c r="J61" i="44" l="1"/>
  <c r="Q55" i="44"/>
  <c r="G30" i="34"/>
  <c r="H53" i="32"/>
  <c r="Q61" i="44" l="1"/>
  <c r="J63" i="44"/>
  <c r="E9" i="32"/>
  <c r="H49" i="32" l="1"/>
  <c r="H11" i="37" l="1"/>
  <c r="N90" i="17" l="1"/>
  <c r="N78" i="17"/>
  <c r="N71" i="17"/>
  <c r="N54" i="17"/>
  <c r="N47" i="17"/>
  <c r="N9" i="17"/>
  <c r="N96" i="17"/>
  <c r="O96" i="17"/>
  <c r="N97" i="17"/>
  <c r="O97" i="17"/>
  <c r="N98" i="17"/>
  <c r="O98" i="17"/>
  <c r="N55" i="17"/>
  <c r="O12" i="17"/>
  <c r="O55" i="17"/>
  <c r="F102" i="35" l="1"/>
  <c r="G102" i="35" s="1"/>
  <c r="F105" i="34" l="1"/>
  <c r="G105" i="34"/>
  <c r="F108" i="35" l="1"/>
  <c r="F109" i="35"/>
  <c r="F107" i="35"/>
  <c r="F106" i="35"/>
  <c r="F101" i="35"/>
  <c r="F100" i="35"/>
  <c r="F92" i="35"/>
  <c r="F93" i="35"/>
  <c r="F94" i="35"/>
  <c r="F95" i="35"/>
  <c r="F96" i="35"/>
  <c r="F91" i="35"/>
  <c r="F86" i="35"/>
  <c r="F87" i="35"/>
  <c r="F85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66" i="35"/>
  <c r="F65" i="35"/>
  <c r="F64" i="35"/>
  <c r="F59" i="35"/>
  <c r="F60" i="35"/>
  <c r="F58" i="35"/>
  <c r="F51" i="35"/>
  <c r="F52" i="35"/>
  <c r="F53" i="35"/>
  <c r="F54" i="35"/>
  <c r="F50" i="35"/>
  <c r="F46" i="35"/>
  <c r="F33" i="35"/>
  <c r="F32" i="35"/>
  <c r="F31" i="35"/>
  <c r="F23" i="35"/>
  <c r="F24" i="35"/>
  <c r="F12" i="35"/>
  <c r="F13" i="35"/>
  <c r="F14" i="35"/>
  <c r="F15" i="35"/>
  <c r="F16" i="35"/>
  <c r="F18" i="35"/>
  <c r="F111" i="34"/>
  <c r="F96" i="34"/>
  <c r="F90" i="34"/>
  <c r="F64" i="34"/>
  <c r="F55" i="34"/>
  <c r="F36" i="34"/>
  <c r="F28" i="34"/>
  <c r="F17" i="34"/>
  <c r="F9" i="35" l="1"/>
  <c r="F48" i="35"/>
  <c r="F62" i="35"/>
  <c r="F89" i="35"/>
  <c r="F104" i="35"/>
  <c r="F56" i="35"/>
  <c r="F83" i="35"/>
  <c r="F98" i="35"/>
  <c r="G11" i="35"/>
  <c r="F28" i="35"/>
  <c r="F15" i="34"/>
  <c r="F34" i="34"/>
  <c r="F11" i="34"/>
  <c r="H38" i="32"/>
  <c r="H37" i="32"/>
  <c r="H36" i="32"/>
  <c r="G17" i="34"/>
  <c r="F59" i="33" s="1"/>
  <c r="G36" i="34"/>
  <c r="H23" i="32" s="1"/>
  <c r="I23" i="32" s="1"/>
  <c r="G55" i="34"/>
  <c r="G109" i="35"/>
  <c r="G108" i="35"/>
  <c r="G107" i="35"/>
  <c r="G106" i="35"/>
  <c r="G101" i="35"/>
  <c r="G100" i="35"/>
  <c r="G96" i="35"/>
  <c r="G95" i="35"/>
  <c r="G94" i="35"/>
  <c r="G93" i="35"/>
  <c r="G92" i="35"/>
  <c r="G91" i="35"/>
  <c r="G87" i="35"/>
  <c r="G86" i="35"/>
  <c r="G85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0" i="35"/>
  <c r="G59" i="35"/>
  <c r="G58" i="35"/>
  <c r="G54" i="35"/>
  <c r="G53" i="35"/>
  <c r="G52" i="35"/>
  <c r="G51" i="35"/>
  <c r="G50" i="35"/>
  <c r="G46" i="35"/>
  <c r="G33" i="35"/>
  <c r="G32" i="35"/>
  <c r="G31" i="35"/>
  <c r="G24" i="35"/>
  <c r="G23" i="35"/>
  <c r="G18" i="35"/>
  <c r="G16" i="35"/>
  <c r="G15" i="35"/>
  <c r="G14" i="35"/>
  <c r="G13" i="35"/>
  <c r="G12" i="35"/>
  <c r="E7" i="35"/>
  <c r="G111" i="34"/>
  <c r="H31" i="32" s="1"/>
  <c r="H30" i="32"/>
  <c r="G96" i="34"/>
  <c r="G90" i="34"/>
  <c r="H28" i="32" s="1"/>
  <c r="H27" i="32"/>
  <c r="G64" i="34"/>
  <c r="H26" i="32" s="1"/>
  <c r="E55" i="33"/>
  <c r="D55" i="33"/>
  <c r="E45" i="33"/>
  <c r="D45" i="33"/>
  <c r="E33" i="33"/>
  <c r="D33" i="33"/>
  <c r="E23" i="33"/>
  <c r="D23" i="33"/>
  <c r="E17" i="33"/>
  <c r="D17" i="33"/>
  <c r="E14" i="33"/>
  <c r="E42" i="33" s="1"/>
  <c r="D14" i="33"/>
  <c r="D42" i="33" s="1"/>
  <c r="E12" i="33"/>
  <c r="G62" i="35" l="1"/>
  <c r="G9" i="35"/>
  <c r="E15" i="33"/>
  <c r="E111" i="35"/>
  <c r="D15" i="33"/>
  <c r="G104" i="35"/>
  <c r="F118" i="34"/>
  <c r="D67" i="33" s="1"/>
  <c r="D61" i="33" s="1"/>
  <c r="D43" i="33" s="1"/>
  <c r="H25" i="32"/>
  <c r="G56" i="35"/>
  <c r="G98" i="35"/>
  <c r="H29" i="32"/>
  <c r="G83" i="35"/>
  <c r="G28" i="35"/>
  <c r="G48" i="35"/>
  <c r="G89" i="35"/>
  <c r="G43" i="33" l="1"/>
  <c r="N12" i="17"/>
  <c r="E15" i="32" l="1"/>
  <c r="E12" i="32" s="1"/>
  <c r="D6" i="26"/>
  <c r="O92" i="17" l="1"/>
  <c r="O93" i="17"/>
  <c r="O94" i="17"/>
  <c r="O95" i="17"/>
  <c r="O99" i="17"/>
  <c r="O100" i="17"/>
  <c r="O101" i="17"/>
  <c r="O79" i="17"/>
  <c r="O80" i="17"/>
  <c r="O81" i="17"/>
  <c r="O82" i="17"/>
  <c r="O83" i="17"/>
  <c r="O84" i="17"/>
  <c r="O85" i="17"/>
  <c r="O86" i="17"/>
  <c r="O87" i="17"/>
  <c r="O78" i="17"/>
  <c r="O72" i="17"/>
  <c r="O73" i="17"/>
  <c r="O74" i="17"/>
  <c r="O75" i="17"/>
  <c r="O61" i="17"/>
  <c r="O62" i="17"/>
  <c r="O63" i="17"/>
  <c r="O64" i="17"/>
  <c r="O65" i="17"/>
  <c r="O66" i="17"/>
  <c r="O67" i="17"/>
  <c r="O68" i="17"/>
  <c r="O56" i="17"/>
  <c r="O48" i="17"/>
  <c r="O49" i="17"/>
  <c r="O50" i="17"/>
  <c r="O51" i="17"/>
  <c r="O4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10" i="17"/>
  <c r="O11" i="17"/>
  <c r="H96" i="34" l="1"/>
  <c r="O71" i="17" l="1"/>
  <c r="O60" i="17"/>
  <c r="O59" i="17"/>
  <c r="O54" i="17"/>
  <c r="O17" i="17"/>
  <c r="O16" i="17"/>
  <c r="O15" i="17"/>
  <c r="N10" i="17"/>
  <c r="N11" i="17"/>
  <c r="N15" i="17"/>
  <c r="N16" i="17"/>
  <c r="N17" i="17"/>
  <c r="N18" i="17"/>
  <c r="N19" i="17"/>
  <c r="N20" i="17"/>
  <c r="N21" i="17"/>
  <c r="N22" i="17"/>
  <c r="N23" i="17"/>
  <c r="O91" i="17"/>
  <c r="O90" i="17"/>
  <c r="N13" i="17" l="1"/>
  <c r="B4" i="17"/>
  <c r="F38" i="35" l="1"/>
  <c r="N63" i="17"/>
  <c r="N64" i="17"/>
  <c r="N65" i="17"/>
  <c r="N66" i="17"/>
  <c r="N67" i="17"/>
  <c r="N68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101" i="17"/>
  <c r="N100" i="17"/>
  <c r="N99" i="17"/>
  <c r="N95" i="17"/>
  <c r="N94" i="17"/>
  <c r="N93" i="17"/>
  <c r="N92" i="17"/>
  <c r="N91" i="17"/>
  <c r="N87" i="17"/>
  <c r="N86" i="17"/>
  <c r="N85" i="17"/>
  <c r="N84" i="17"/>
  <c r="N83" i="17"/>
  <c r="N82" i="17"/>
  <c r="N81" i="17"/>
  <c r="N80" i="17"/>
  <c r="N79" i="17"/>
  <c r="N75" i="17"/>
  <c r="N74" i="17"/>
  <c r="N73" i="17"/>
  <c r="N72" i="17"/>
  <c r="N62" i="17"/>
  <c r="N61" i="17"/>
  <c r="N60" i="17"/>
  <c r="N59" i="17"/>
  <c r="N56" i="17"/>
  <c r="N57" i="17" s="1"/>
  <c r="N51" i="17"/>
  <c r="N50" i="17"/>
  <c r="N49" i="17"/>
  <c r="N48" i="17"/>
  <c r="N44" i="17"/>
  <c r="N31" i="17"/>
  <c r="N30" i="17"/>
  <c r="N29" i="17"/>
  <c r="N28" i="17"/>
  <c r="N27" i="17"/>
  <c r="N26" i="17"/>
  <c r="N25" i="17"/>
  <c r="N24" i="17"/>
  <c r="G38" i="35" l="1"/>
  <c r="N52" i="17"/>
  <c r="N69" i="17"/>
  <c r="N76" i="17"/>
  <c r="N88" i="17"/>
  <c r="N102" i="17"/>
  <c r="N45" i="17"/>
  <c r="I29" i="32"/>
  <c r="I30" i="32"/>
  <c r="I36" i="32"/>
  <c r="I28" i="32"/>
  <c r="I27" i="32"/>
  <c r="I25" i="32"/>
  <c r="I31" i="32"/>
  <c r="I37" i="32"/>
  <c r="I38" i="32"/>
  <c r="I26" i="32"/>
  <c r="F44" i="35" l="1"/>
  <c r="G44" i="35" s="1"/>
  <c r="F43" i="35"/>
  <c r="G43" i="35" s="1"/>
  <c r="F42" i="35"/>
  <c r="G42" i="35" s="1"/>
  <c r="F40" i="35"/>
  <c r="G40" i="35" s="1"/>
  <c r="F41" i="35"/>
  <c r="F39" i="35" l="1"/>
  <c r="G43" i="34"/>
  <c r="H55" i="34" s="1"/>
  <c r="F45" i="35"/>
  <c r="G45" i="35" s="1"/>
  <c r="G41" i="35"/>
  <c r="G39" i="35" l="1"/>
  <c r="G36" i="35" s="1"/>
  <c r="G26" i="35" s="1"/>
  <c r="F36" i="35"/>
  <c r="F26" i="35" s="1"/>
  <c r="H24" i="32"/>
  <c r="H32" i="32" s="1"/>
  <c r="G34" i="34"/>
  <c r="I24" i="32" l="1"/>
  <c r="I32" i="32" s="1"/>
  <c r="J46" i="42" l="1"/>
  <c r="F17" i="42"/>
  <c r="G28" i="34" l="1"/>
  <c r="G15" i="34" s="1"/>
  <c r="G118" i="34" s="1"/>
  <c r="E67" i="33" s="1"/>
  <c r="E61" i="33" s="1"/>
  <c r="E43" i="33" s="1"/>
  <c r="H43" i="33" s="1"/>
  <c r="F22" i="35"/>
  <c r="H35" i="32"/>
  <c r="I35" i="32" l="1"/>
  <c r="I39" i="32" s="1"/>
  <c r="I42" i="32" s="1"/>
  <c r="H39" i="32"/>
  <c r="H42" i="32" s="1"/>
  <c r="H61" i="32" s="1"/>
  <c r="G22" i="35"/>
  <c r="G20" i="35" s="1"/>
  <c r="G7" i="35" s="1"/>
  <c r="G111" i="35" s="1"/>
  <c r="F20" i="35"/>
  <c r="F7" i="35" s="1"/>
  <c r="F111" i="35" s="1"/>
</calcChain>
</file>

<file path=xl/sharedStrings.xml><?xml version="1.0" encoding="utf-8"?>
<sst xmlns="http://schemas.openxmlformats.org/spreadsheetml/2006/main" count="746" uniqueCount="415">
  <si>
    <t>Fr. / an</t>
  </si>
  <si>
    <t>Charges sociales</t>
  </si>
  <si>
    <t>Personnel</t>
  </si>
  <si>
    <t>Du</t>
  </si>
  <si>
    <t>Au</t>
  </si>
  <si>
    <t>en mois</t>
  </si>
  <si>
    <t>Subventions</t>
  </si>
  <si>
    <t>Autres subventions</t>
  </si>
  <si>
    <t>Produits financiers</t>
  </si>
  <si>
    <t>Charges d'exploitation</t>
  </si>
  <si>
    <t>Alimentation</t>
  </si>
  <si>
    <t>Pharmacie</t>
  </si>
  <si>
    <t>Articles d'hygiène</t>
  </si>
  <si>
    <t>Matériel éducatif, jeux et frais d'animation</t>
  </si>
  <si>
    <t>Charges du personnel</t>
  </si>
  <si>
    <t>Salaires personnel qualifié</t>
  </si>
  <si>
    <t>LPP (caisse retraite)</t>
  </si>
  <si>
    <t>Assurances accidents / maladie</t>
  </si>
  <si>
    <t>Allocations de résidence</t>
  </si>
  <si>
    <t>Allocations compléments enfants</t>
  </si>
  <si>
    <t>Autres frais du personnel</t>
  </si>
  <si>
    <t>Frais de recherche de personnel</t>
  </si>
  <si>
    <t>Autres frais</t>
  </si>
  <si>
    <t>Loyer</t>
  </si>
  <si>
    <t>Frais de nettoyages</t>
  </si>
  <si>
    <t>Entretien courant des locaux</t>
  </si>
  <si>
    <t>Frais de véhicule</t>
  </si>
  <si>
    <t>Leasing véhicule</t>
  </si>
  <si>
    <t>Frais de déplacements, frais de transport</t>
  </si>
  <si>
    <t>Assurances</t>
  </si>
  <si>
    <t>Frais d'énergie et d'éclairage</t>
  </si>
  <si>
    <t>Bulletin officiel</t>
  </si>
  <si>
    <t>Frais de représentation, publicité</t>
  </si>
  <si>
    <t>Frais divers</t>
  </si>
  <si>
    <t>Charges financières</t>
  </si>
  <si>
    <t>Amortissement mobilier</t>
  </si>
  <si>
    <t>Amortissement informatique</t>
  </si>
  <si>
    <t>Amortissement véhicules</t>
  </si>
  <si>
    <t>Amortissement matériel éducatif + jeux</t>
  </si>
  <si>
    <t>Amortissement autres installations</t>
  </si>
  <si>
    <t>Amortissement sur immeubles</t>
  </si>
  <si>
    <t>Institution:</t>
  </si>
  <si>
    <t>Salaire brut</t>
  </si>
  <si>
    <t>INFORMATIONS GENERALES</t>
  </si>
  <si>
    <t>Précisions pour remplir le document par voie électronique:</t>
  </si>
  <si>
    <t>Veuillez tenir également compte des points suivants:</t>
  </si>
  <si>
    <t>(exemple: 5000 et non Fr. ou 5'000.--).</t>
  </si>
  <si>
    <t xml:space="preserve">de journée (il est toutefois important d'adapter les contributions parentales et communales selon </t>
  </si>
  <si>
    <t>INFORMATIONS GENERALES SUR LA STRUCTURE D'ACCUEIL</t>
  </si>
  <si>
    <t>Rue</t>
  </si>
  <si>
    <t>Case postale</t>
  </si>
  <si>
    <t>OBSERVATIONS GENERALES</t>
  </si>
  <si>
    <t>ATTESTATION</t>
  </si>
  <si>
    <t>Lieu</t>
  </si>
  <si>
    <t>Date</t>
  </si>
  <si>
    <t>Nom et prénom</t>
  </si>
  <si>
    <t>Fonction</t>
  </si>
  <si>
    <t>Les informations suivantes ainsi que des informations complémentaires sont disponibles sur le site
www.ne.ch/AccueilExtraFamilial</t>
  </si>
  <si>
    <t>Nom de l'institution</t>
  </si>
  <si>
    <r>
      <t>o</t>
    </r>
    <r>
      <rPr>
        <sz val="7"/>
        <rFont val="Times New Roman"/>
        <family val="1"/>
      </rPr>
      <t xml:space="preserve">        </t>
    </r>
  </si>
  <si>
    <t>Prière d'inscrire les chiffres sans ponctuation ni précision particulière</t>
  </si>
  <si>
    <t>Total 3 sur 12 mois</t>
  </si>
  <si>
    <r>
      <t>o</t>
    </r>
    <r>
      <rPr>
        <sz val="7"/>
        <rFont val="Times New Roman"/>
        <family val="1"/>
      </rPr>
      <t>       </t>
    </r>
  </si>
  <si>
    <t>Poste en %</t>
  </si>
  <si>
    <t>Personne de contact</t>
  </si>
  <si>
    <t>Numéro de téléphone</t>
  </si>
  <si>
    <t>5010 Direction</t>
  </si>
  <si>
    <t>5020 Personnel qualifié</t>
  </si>
  <si>
    <t>5030 Personnel de remplacement qualifié</t>
  </si>
  <si>
    <t>5040 Personnel administratif autorisé</t>
  </si>
  <si>
    <t>5050 Personnel non qualifié</t>
  </si>
  <si>
    <t>5060 Personnel de remplacement non qualifié</t>
  </si>
  <si>
    <t>5070 Personnel de maison</t>
  </si>
  <si>
    <t>Matin</t>
  </si>
  <si>
    <t>Midi</t>
  </si>
  <si>
    <t>Après-midi</t>
  </si>
  <si>
    <t>Total heures</t>
  </si>
  <si>
    <t>Lundi</t>
  </si>
  <si>
    <t>Mardi</t>
  </si>
  <si>
    <t>Mercredi</t>
  </si>
  <si>
    <t>Jeudi</t>
  </si>
  <si>
    <t>Vendredi</t>
  </si>
  <si>
    <r>
      <t>Ü</t>
    </r>
    <r>
      <rPr>
        <sz val="10"/>
        <rFont val="Arial"/>
        <family val="2"/>
      </rPr>
      <t xml:space="preserve">   </t>
    </r>
  </si>
  <si>
    <t>Nous vous rappelons que toute modification structurelle doit faire l'objet d'un accord préalable de notre office</t>
  </si>
  <si>
    <t>SERVICE DE PROTECTION DE L'ADULTE</t>
  </si>
  <si>
    <t>ET DE LA JEUNESSE</t>
  </si>
  <si>
    <t>PRODUITS D'EXPLOITATION</t>
  </si>
  <si>
    <t>CHARGES D'EXPLOITATION</t>
  </si>
  <si>
    <t>JUSTIFICATIFS</t>
  </si>
  <si>
    <t>préscolaire</t>
  </si>
  <si>
    <t>Frais de formation / formation continue</t>
  </si>
  <si>
    <t>Excédent à rembourser aux communes</t>
  </si>
  <si>
    <t>Contribution du fonds sur places facturées</t>
  </si>
  <si>
    <t>EPT</t>
  </si>
  <si>
    <t>Commentaires :</t>
  </si>
  <si>
    <t>Base de calcul (nb jours)</t>
  </si>
  <si>
    <t>Nombre de places offertes</t>
  </si>
  <si>
    <t>dont pré :</t>
  </si>
  <si>
    <t>Taux d'occupation</t>
  </si>
  <si>
    <t>Nombre de journées à 100%</t>
  </si>
  <si>
    <t>Fr. /jour/place</t>
  </si>
  <si>
    <t>TOTAL</t>
  </si>
  <si>
    <t xml:space="preserve">./. Contribution du fonds prévue </t>
  </si>
  <si>
    <t>./. Subv. Fédérale</t>
  </si>
  <si>
    <t>./. Autres subventions</t>
  </si>
  <si>
    <t>./. Refacturation autres frais</t>
  </si>
  <si>
    <t>PJ pré et para confondus</t>
  </si>
  <si>
    <t>Institution :</t>
  </si>
  <si>
    <t>Actif</t>
  </si>
  <si>
    <t>Liquidités</t>
  </si>
  <si>
    <t>Caisse</t>
  </si>
  <si>
    <t>CCP</t>
  </si>
  <si>
    <t>Débiteurs parents</t>
  </si>
  <si>
    <t>Débiteurs communes</t>
  </si>
  <si>
    <t>Débiteur Etat de Neuchâtel</t>
  </si>
  <si>
    <t>Débiteur OFAS</t>
  </si>
  <si>
    <t>Mobilier</t>
  </si>
  <si>
    <t>Installations informatiques</t>
  </si>
  <si>
    <t>Véhicules</t>
  </si>
  <si>
    <t>Matériel éducatif et jeux</t>
  </si>
  <si>
    <t>Autres installations</t>
  </si>
  <si>
    <t>Immeubles</t>
  </si>
  <si>
    <t>Passif</t>
  </si>
  <si>
    <t>Dette bancaire, c/c</t>
  </si>
  <si>
    <t>Dette envers un ou des tiers</t>
  </si>
  <si>
    <t>Créanciers communes</t>
  </si>
  <si>
    <t>Dette hypothécaire</t>
  </si>
  <si>
    <t>Provision à terme</t>
  </si>
  <si>
    <t>Capital</t>
  </si>
  <si>
    <t>Prélèvements privés</t>
  </si>
  <si>
    <t>Bénéfices (pertes) reporté(e)s</t>
  </si>
  <si>
    <t>Bénéfice / perte de l'exercice</t>
  </si>
  <si>
    <t>Contributions des parents (préscolaire)</t>
  </si>
  <si>
    <t>Contributions des communes (préscolaire)</t>
  </si>
  <si>
    <t>Salaires personnel de remplacement qualifié</t>
  </si>
  <si>
    <t>Salaires personnel administratif</t>
  </si>
  <si>
    <t>Salaires personnel non qualifié</t>
  </si>
  <si>
    <t>Salaires personnel de remplacement non qualifié</t>
  </si>
  <si>
    <t>Salaires personnel de maison</t>
  </si>
  <si>
    <t>Prestations d'ass. accident / maladie / maternité</t>
  </si>
  <si>
    <t xml:space="preserve"> -&gt; Montant négatif</t>
  </si>
  <si>
    <t>Entretien mobilier et installations</t>
  </si>
  <si>
    <t>Frais d'enlèvement des déchets</t>
  </si>
  <si>
    <t>Frais informatiques</t>
  </si>
  <si>
    <t>Dotation aux provisions</t>
  </si>
  <si>
    <t>en + ou en -</t>
  </si>
  <si>
    <t>Variation provision fluctuation résultat</t>
  </si>
  <si>
    <t>Amortissements</t>
  </si>
  <si>
    <t>Charges et produits financiers</t>
  </si>
  <si>
    <t>Charges et produits hors exploitation</t>
  </si>
  <si>
    <t>Dons</t>
  </si>
  <si>
    <t>Solde en votre/notre faveur</t>
  </si>
  <si>
    <t>./. Facturation préscolaire</t>
  </si>
  <si>
    <t>Contrôle (doit être à zéro)</t>
  </si>
  <si>
    <t>basé sur les comptes annuels</t>
  </si>
  <si>
    <t>Solde total en votre/notre faveur</t>
  </si>
  <si>
    <t>Location/Vente</t>
  </si>
  <si>
    <t>Créancier Etat de Neuchâtel</t>
  </si>
  <si>
    <t>DES STRUCTURES D'ACCUEIL EXTRAFAMILIAL</t>
  </si>
  <si>
    <t>FORMULAIRE POUR LA PRESENTATION DES COMPTES</t>
  </si>
  <si>
    <t>Prière de bien vouloir vous référer à la directive no. 5 "Explications relatives à la</t>
  </si>
  <si>
    <t>manière de compléter le document  pour la présentation des comptes annuels."</t>
  </si>
  <si>
    <t>automatiquement sur l'onglet 2)</t>
  </si>
  <si>
    <t>Impôt anticipé à récupérer</t>
  </si>
  <si>
    <t>Il est impératif de compléter les onglets no. 5, 6 et 7 avant de compléter l'onglet no. 2 (les totaux se reporteront</t>
  </si>
  <si>
    <t>3. JUSTIFICATIF DES ECARTS</t>
  </si>
  <si>
    <t>4a. ANNEXE AUX COMPTES - ELEMENTS HORS BILAN</t>
  </si>
  <si>
    <t>INDICATIONS COMPLEMENTAIRES RELATIVES AUX COMPTES</t>
  </si>
  <si>
    <t>(découlant des articles 957, 958 et 959c CO)</t>
  </si>
  <si>
    <t>1.</t>
  </si>
  <si>
    <t>Genre, nature du contrat :</t>
  </si>
  <si>
    <t>2.</t>
  </si>
  <si>
    <t>(cautions, cédules, prétention pour litiges en cours, …)</t>
  </si>
  <si>
    <t>Montant engagé :</t>
  </si>
  <si>
    <t>Genre, nature de l'élément :</t>
  </si>
  <si>
    <t>3.</t>
  </si>
  <si>
    <t>Dette / solde dû envers l'institution de prévoyance (LPP) au 31 décembre de l'exercice :</t>
  </si>
  <si>
    <t>Commentaires éventuels :</t>
  </si>
  <si>
    <t>Montant dû :</t>
  </si>
  <si>
    <t>4.</t>
  </si>
  <si>
    <t>5.</t>
  </si>
  <si>
    <t>Variation provision à terme</t>
  </si>
  <si>
    <t>5. Détail personnel</t>
  </si>
  <si>
    <t xml:space="preserve">    occupées et contribution cantonale forfaitaire basée sur les comptes annuels</t>
  </si>
  <si>
    <t xml:space="preserve">Charges d'exploitation </t>
  </si>
  <si>
    <t>Recettes d'exploitation</t>
  </si>
  <si>
    <t xml:space="preserve">1. PRÉSENTATION DU BILAN DE L'EXERCICE </t>
  </si>
  <si>
    <t>Les cases jaunes sont à saisir. Les cases bleues se calculent automatiquement.</t>
  </si>
  <si>
    <r>
      <t xml:space="preserve">Prière d'utiliser </t>
    </r>
    <r>
      <rPr>
        <b/>
        <u/>
        <sz val="9"/>
        <rFont val="Arial"/>
        <family val="2"/>
      </rPr>
      <t>uniquement</t>
    </r>
    <r>
      <rPr>
        <sz val="9"/>
        <rFont val="Arial"/>
        <family val="2"/>
      </rPr>
      <t xml:space="preserve"> les rubriques à disposition et de ne pas en créer de nouvelles.</t>
    </r>
  </si>
  <si>
    <t>NPA / Lieu</t>
  </si>
  <si>
    <t>Total</t>
  </si>
  <si>
    <t>Nb de semaines d'ouverture par année</t>
  </si>
  <si>
    <t>Total heures d'ouverture par année</t>
  </si>
  <si>
    <t>Raisons d'un éventuel changement de l'organe de contrôle / de révision  :</t>
  </si>
  <si>
    <t>para1</t>
  </si>
  <si>
    <t>para2</t>
  </si>
  <si>
    <t>dont para1 :</t>
  </si>
  <si>
    <t>dont para2 :</t>
  </si>
  <si>
    <t>PJ para2</t>
  </si>
  <si>
    <t>PJ para1</t>
  </si>
  <si>
    <t>./. Facturation parascolaire 1</t>
  </si>
  <si>
    <t>./. Facturation parascolaire 2</t>
  </si>
  <si>
    <t>Contributions des parents (parascolaire1)</t>
  </si>
  <si>
    <t>Contributions des parents (parascolaire 2)</t>
  </si>
  <si>
    <t>Contributions des communes (parascolaire 1)</t>
  </si>
  <si>
    <t>Contributions des communes (parascolaire 2)</t>
  </si>
  <si>
    <t>4b. INVESTISSEMENTS</t>
  </si>
  <si>
    <t>Préscolaire</t>
  </si>
  <si>
    <t xml:space="preserve">janvier 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</si>
  <si>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</si>
  <si>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</si>
  <si>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</si>
  <si>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</si>
  <si>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</si>
  <si>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</si>
  <si>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</si>
  <si>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</si>
  <si>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</si>
  <si>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</si>
  <si>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</si>
  <si>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Parascolaire 1</t>
  </si>
  <si>
    <t>Parascolaire 2</t>
  </si>
  <si>
    <t>6. CALCUL DU TAUX D'OCCUPATION</t>
  </si>
  <si>
    <t>Montants facturés
(cf. ETIC-AEF)</t>
  </si>
  <si>
    <t>Total facturé :</t>
  </si>
  <si>
    <t>plafonné à 100%</t>
  </si>
  <si>
    <t xml:space="preserve">Contrôle subv. </t>
  </si>
  <si>
    <t>Compte-courant actionnaire(s)/membre(s)</t>
  </si>
  <si>
    <t>Facturation hors canton (préscolaire)</t>
  </si>
  <si>
    <t>Subventions fédérales (OFAS)</t>
  </si>
  <si>
    <t>Variation provision pour débiteurs douteux</t>
  </si>
  <si>
    <t>Pertes / récupération sur débiteurs</t>
  </si>
  <si>
    <t>Actifs de régularisation (transitoires)</t>
  </si>
  <si>
    <t>Immobilisations corporelles</t>
  </si>
  <si>
    <t>Capitaux propres</t>
  </si>
  <si>
    <t>Réserve légale (issue de bénéfice)</t>
  </si>
  <si>
    <t>Passifs de régularisation (transitoires)</t>
  </si>
  <si>
    <t>Charges et produits hors exploitation, exceptionnels, uniques</t>
  </si>
  <si>
    <t>Autres produits / charges hors expl., exc., uniques</t>
  </si>
  <si>
    <t>Transmettre le document en version électronique. La version papier vous sera demandée</t>
  </si>
  <si>
    <t>en cas de litige.</t>
  </si>
  <si>
    <t>La personne ci-dessous confirme que les informations contenues dans ce formulaire sont exactes et complètes.</t>
  </si>
  <si>
    <t>Valentine.Lenoble@ne.ch</t>
  </si>
  <si>
    <t>Préscolaire hors canton</t>
  </si>
  <si>
    <t>NB : les places hors canton</t>
  </si>
  <si>
    <t>ne sont pas subventionnées</t>
  </si>
  <si>
    <t>Taux d'occupation :</t>
  </si>
  <si>
    <t>Nb pl. autorisées :</t>
  </si>
  <si>
    <t>(subventionnées)</t>
  </si>
  <si>
    <t>Nb jours vacances ouverts :</t>
  </si>
  <si>
    <t>Banque(s)</t>
  </si>
  <si>
    <t>Créances, autres actifs circulant</t>
  </si>
  <si>
    <r>
      <t xml:space="preserve">Provision pour pertes sur débiteurs douteux </t>
    </r>
    <r>
      <rPr>
        <i/>
        <sz val="8"/>
        <rFont val="Arial"/>
        <family val="2"/>
      </rPr>
      <t>(montant négatif)</t>
    </r>
  </si>
  <si>
    <t>Fonds étrangers à court terme</t>
  </si>
  <si>
    <t>Fonds étrangers à long terme</t>
  </si>
  <si>
    <t>Créanciers, fournisseurs</t>
  </si>
  <si>
    <r>
      <t xml:space="preserve">Provision pour fluctuation de résultat - </t>
    </r>
    <r>
      <rPr>
        <i/>
        <sz val="8"/>
        <rFont val="Arial"/>
        <family val="2"/>
      </rPr>
      <t>(Dette à long terme communes)</t>
    </r>
  </si>
  <si>
    <t>Recettes, contributions</t>
  </si>
  <si>
    <t>Charges de personnel</t>
  </si>
  <si>
    <t>Salaires direction</t>
  </si>
  <si>
    <t>Salaires personnel stagiaires/apprentis</t>
  </si>
  <si>
    <t>Autres frais d'exploitation</t>
  </si>
  <si>
    <t>Frais de bureau, fournitures de bureau</t>
  </si>
  <si>
    <t>Honoraires fiduciaire, juridiques et conseils</t>
  </si>
  <si>
    <t>Dotations aux provisions</t>
  </si>
  <si>
    <t>Charges d'exploitation courante</t>
  </si>
  <si>
    <t>Gages / sûretés / garanties fourni(e)s et engagements conditionnels :</t>
  </si>
  <si>
    <t>Autres indications pertinentes à mentionner :</t>
  </si>
  <si>
    <t>CHF / mois</t>
  </si>
  <si>
    <t xml:space="preserve">13 ème, </t>
  </si>
  <si>
    <t>grat.,…</t>
  </si>
  <si>
    <t>CHF/ an</t>
  </si>
  <si>
    <t xml:space="preserve">5080 Personnel stagiaires/apprentis </t>
  </si>
  <si>
    <t>(NON subventionnées)</t>
  </si>
  <si>
    <t>dont h.cant :</t>
  </si>
  <si>
    <t>PJ préscolaire NE</t>
  </si>
  <si>
    <t>PJ préscolaire hors canton</t>
  </si>
  <si>
    <t>déduit à 100%</t>
  </si>
  <si>
    <t>Nb pl. subventionnées :</t>
  </si>
  <si>
    <t>Nb places à déduire :</t>
  </si>
  <si>
    <t>Diff. au 31.12</t>
  </si>
  <si>
    <t>Diff. au 01.01</t>
  </si>
  <si>
    <t>plafonné à 11h/jour</t>
  </si>
  <si>
    <t>Refacturation autres frais et prestations non-subv.</t>
  </si>
  <si>
    <t>Liste des comptes bancaires / postaux :</t>
  </si>
  <si>
    <t>Nom établissement bancaire :</t>
  </si>
  <si>
    <t>No de compte :</t>
  </si>
  <si>
    <t>Signature collective</t>
  </si>
  <si>
    <t>Personne autorisée 1</t>
  </si>
  <si>
    <t>(oui/non)</t>
  </si>
  <si>
    <t>Nom et type de compte :</t>
  </si>
  <si>
    <t>oui</t>
  </si>
  <si>
    <t xml:space="preserve">(choisir oui/non) : </t>
  </si>
  <si>
    <t>Limite supérieure du compte :</t>
  </si>
  <si>
    <t>La limite inférieure est obligatoirement CHF 0.00.</t>
  </si>
  <si>
    <t>Indiquer quels contrôles sont effectués sur ce compte, à quelle fréquence et par qui.</t>
  </si>
  <si>
    <t>Rubrique</t>
  </si>
  <si>
    <t xml:space="preserve">Financement </t>
  </si>
  <si>
    <t>(Libellé)</t>
  </si>
  <si>
    <t>Selon Liste</t>
  </si>
  <si>
    <t>Montant CHF</t>
  </si>
  <si>
    <t>Libellé</t>
  </si>
  <si>
    <t>Somme total des investissements:</t>
  </si>
  <si>
    <t>2. PRÉSENTATION DES COMPTES DE RESULTAT</t>
  </si>
  <si>
    <t>Résultat de l'exercice</t>
  </si>
  <si>
    <t>Total activé :</t>
  </si>
  <si>
    <t>Personne autorisée 2</t>
  </si>
  <si>
    <t>Personne autorisée 3</t>
  </si>
  <si>
    <t>Limitation journalière :</t>
  </si>
  <si>
    <t>Limitation mensuelle :</t>
  </si>
  <si>
    <t>Contrôle SPAJ</t>
  </si>
  <si>
    <t xml:space="preserve">Autorisez-vous l'unité financière du SPAJ à consulter le chiffre d'affaire sur ETIC-AEF : </t>
  </si>
  <si>
    <t>non</t>
  </si>
  <si>
    <t>Investissement  1</t>
  </si>
  <si>
    <r>
      <t xml:space="preserve">S'il existe un compte avec une </t>
    </r>
    <r>
      <rPr>
        <b/>
        <i/>
        <u/>
        <sz val="11"/>
        <rFont val="Arial"/>
        <family val="2"/>
      </rPr>
      <t>carte de débit</t>
    </r>
    <r>
      <rPr>
        <i/>
        <sz val="11"/>
        <rFont val="Arial"/>
        <family val="2"/>
      </rPr>
      <t xml:space="preserve"> :</t>
    </r>
  </si>
  <si>
    <t>Type de carte liée à ce compte :</t>
  </si>
  <si>
    <t>Investissement 2</t>
  </si>
  <si>
    <t>Montant total investissement</t>
  </si>
  <si>
    <t>6.</t>
  </si>
  <si>
    <t>Détail de la rubrique provision à terme :</t>
  </si>
  <si>
    <t>Solde initial</t>
  </si>
  <si>
    <t>Utilisation</t>
  </si>
  <si>
    <t>Dissolution</t>
  </si>
  <si>
    <t>Attribution</t>
  </si>
  <si>
    <t>Solde final</t>
  </si>
  <si>
    <t>Investissements</t>
  </si>
  <si>
    <t xml:space="preserve">Échéance : </t>
  </si>
  <si>
    <t xml:space="preserve">Totaux </t>
  </si>
  <si>
    <t>a)</t>
  </si>
  <si>
    <t>b)</t>
  </si>
  <si>
    <t>c)</t>
  </si>
  <si>
    <t>Somme total activé:</t>
  </si>
  <si>
    <t xml:space="preserve"> dans les 12 mois qui suivent la date du bilan).</t>
  </si>
  <si>
    <t>Contrat de location / bail (si n'échoit ni ne peut être dénoncé</t>
  </si>
  <si>
    <t>Indications concernant les éventuels contrats de crédit-bail (ou leasings) :</t>
  </si>
  <si>
    <t>Prière de compléter toutes les pages du formulaire réparties sur tous les onglets Excel</t>
  </si>
  <si>
    <t>En faveur de :</t>
  </si>
  <si>
    <t>d)</t>
  </si>
  <si>
    <t>Investissement 3</t>
  </si>
  <si>
    <r>
      <t>Stores</t>
    </r>
    <r>
      <rPr>
        <i/>
        <sz val="10"/>
        <color rgb="FFFF0000"/>
        <rFont val="Arial"/>
        <family val="2"/>
      </rPr>
      <t xml:space="preserve"> (exemple à effacer)</t>
    </r>
  </si>
  <si>
    <t>écart au BU</t>
  </si>
  <si>
    <t>Excédent à rembourser :</t>
  </si>
  <si>
    <t>1a. Répartition de l'excédent à rembourser aux communes</t>
  </si>
  <si>
    <t>Participation des communes :</t>
  </si>
  <si>
    <t>Commune A</t>
  </si>
  <si>
    <t>Commune B</t>
  </si>
  <si>
    <t>etc.</t>
  </si>
  <si>
    <t>Montants facturés</t>
  </si>
  <si>
    <t>Nom de la commune</t>
  </si>
  <si>
    <t>pourcentage</t>
  </si>
  <si>
    <t>Montant à
rembourser</t>
  </si>
  <si>
    <t>contrôle</t>
  </si>
  <si>
    <t>Formulaire à compléter uniquement en
cas d'excédent à rembourser.</t>
  </si>
  <si>
    <t>contrôle PP</t>
  </si>
  <si>
    <t>Moyenne heures par jour (para)</t>
  </si>
  <si>
    <t>Saisir le pourcentage global annualisé pour chaque rubrique.</t>
  </si>
  <si>
    <t>Saisir le salaire annualisé par rubrique (13ème compris).</t>
  </si>
  <si>
    <t>Postes en %</t>
  </si>
  <si>
    <t>Salaire brut (francs/an)</t>
  </si>
  <si>
    <t xml:space="preserve">5010 - Direction </t>
  </si>
  <si>
    <t xml:space="preserve">5020 - Personnel qualifié </t>
  </si>
  <si>
    <t>5030 - Personnel de remplacement qualifié</t>
  </si>
  <si>
    <t>5040 - Personnel administratif</t>
  </si>
  <si>
    <t>5050 - Personnel auxiliaire</t>
  </si>
  <si>
    <t>5060 - Personnel de remplacement auxiliaire</t>
  </si>
  <si>
    <t>5070 - Personnel de maison</t>
  </si>
  <si>
    <t>5080 - Personnel stagiaires/apprentis CFC</t>
  </si>
  <si>
    <t>7. Informations sur les heures d'ouverture, le nombre de places  d'accueil</t>
  </si>
  <si>
    <t>7.2. Calcul du forfait / subvention du fonds (Art. 35 à 37 REGAE)</t>
  </si>
  <si>
    <t xml:space="preserve">Condition relative aux heures d'ouverture </t>
  </si>
  <si>
    <t xml:space="preserve">Condition relative au nombre de jours d'ouverture </t>
  </si>
  <si>
    <t>Pré</t>
  </si>
  <si>
    <t>Para2</t>
  </si>
  <si>
    <t>Para1</t>
  </si>
  <si>
    <t>AVS-AC-AI-APG-Alfa-Fonds</t>
  </si>
  <si>
    <r>
      <t xml:space="preserve">Matériel place jeux </t>
    </r>
    <r>
      <rPr>
        <i/>
        <sz val="10"/>
        <color rgb="FFFF0000"/>
        <rFont val="Arial"/>
        <family val="2"/>
      </rPr>
      <t>(exemple à effacer)</t>
    </r>
  </si>
  <si>
    <t>Frais de téléphone, port, internet</t>
  </si>
  <si>
    <t>DÉPARTEMENT DE LA SANTÉ,</t>
  </si>
  <si>
    <t>COMPTES 2024</t>
  </si>
  <si>
    <t>./. Acompte 1 selon budget versé le :</t>
  </si>
  <si>
    <t>./. Acompte 2 selon budget versé le :</t>
  </si>
  <si>
    <t>DE LA JEUNESSE ET DES SPORTS</t>
  </si>
  <si>
    <t>(agrandissement, changement de locaux, etc.).</t>
  </si>
  <si>
    <t>A transmettre jusqu'au 31 mars 2026 :</t>
  </si>
  <si>
    <t>COMPTES 2025</t>
  </si>
  <si>
    <t>COMPTES ANNUELS 2025</t>
  </si>
  <si>
    <t>Solde dû au 31.12.2025</t>
  </si>
  <si>
    <t>Indiquer les chiffres d'affaire 2025 extraits d'ETIC-AEF (présences effectives).</t>
  </si>
  <si>
    <t>PJ 2025 :</t>
  </si>
  <si>
    <t>Calcul du prix de journée 2025</t>
  </si>
  <si>
    <t>LAE2 - période janvier à juillet 2025</t>
  </si>
  <si>
    <t>LAE3 - période août à décembre 2025</t>
  </si>
  <si>
    <t>LAE2</t>
  </si>
  <si>
    <t>LAE3</t>
  </si>
  <si>
    <t>Total jours facturés :</t>
  </si>
  <si>
    <t>Base nb de jours :</t>
  </si>
  <si>
    <t>Nb de journées facturées</t>
  </si>
  <si>
    <t>Attention concordance du nombre de places avec le BU25</t>
  </si>
  <si>
    <t xml:space="preserve"> = 7 mois à 16.25 + vacances</t>
  </si>
  <si>
    <t xml:space="preserve"> = 5 mois à 16.25 + vacances</t>
  </si>
  <si>
    <t>7.2. Calcul du forfait / subvention du fonds (Art. 46 à 48 REGAE)</t>
  </si>
  <si>
    <t>Contribution du fonds janvier-juillet par type d'accueil</t>
  </si>
  <si>
    <t>Contribution du fonds août-décembre par type d'accueil</t>
  </si>
  <si>
    <t>Contribution totale du fonds janvier-juillet (reprise onglet 7.LAE2)</t>
  </si>
  <si>
    <t>Contribution totale pour l'année concernée</t>
  </si>
  <si>
    <t>LAE2 + LAE3</t>
  </si>
  <si>
    <t>naissance</t>
  </si>
  <si>
    <t>Classe</t>
  </si>
  <si>
    <t>Echelon</t>
  </si>
  <si>
    <t>Formation</t>
  </si>
  <si>
    <t>7.1. Horaire annuel d'ouverture, préscolaire</t>
  </si>
  <si>
    <t>7.1. Horaire annuel d'ouverture, parascolaire, période scolaire</t>
  </si>
  <si>
    <t>7.1. Horaire annuel d'ouverture, parascolaire,  période de vacances</t>
  </si>
  <si>
    <t>Comptes 2024
(à reporter selon comptes validés par le SPAJ)</t>
  </si>
  <si>
    <t>ECART CO24-CO25
(report automatique)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</si>
</sst>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."/>
    <numFmt numFmtId="165" formatCode="_ [$€-2]\ * #,##0.00_ ;_ [$€-2]\ * \-#,##0.00_ ;_ [$€-2]\ * &quot;-&quot;??_ 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dd/mm/yy"/>
    <numFmt numFmtId="170" formatCode="[$CHF]\ #,##0.00"/>
    <numFmt numFmtId="171" formatCode="_ [$CHF]\ * #,##0.00_ ;_ [$CHF]\ * \-#,##0.00_ ;_ [$CHF]\ * &quot;-&quot;??_ ;_ @_ "/>
  </numFmts>
  <fonts count="85" x14ac:knownFonts="1">
    <font>
      <sz val="9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16"/>
      <name val="Arial"/>
      <family val="2"/>
    </font>
    <font>
      <sz val="10"/>
      <name val="Courier New"/>
      <family val="3"/>
    </font>
    <font>
      <sz val="7"/>
      <name val="Times New Roman"/>
      <family val="1"/>
    </font>
    <font>
      <sz val="10"/>
      <name val="Wingdings"/>
      <charset val="2"/>
    </font>
    <font>
      <b/>
      <sz val="11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62"/>
      <name val="Arial"/>
      <family val="2"/>
    </font>
    <font>
      <b/>
      <sz val="8"/>
      <color indexed="8"/>
      <name val="Arial"/>
      <family val="2"/>
    </font>
    <font>
      <b/>
      <sz val="18"/>
      <name val="Arial"/>
      <family val="2"/>
    </font>
    <font>
      <i/>
      <sz val="8"/>
      <name val="Arial"/>
      <family val="2"/>
    </font>
    <font>
      <i/>
      <sz val="8"/>
      <color indexed="12"/>
      <name val="Arial"/>
      <family val="2"/>
    </font>
    <font>
      <b/>
      <u/>
      <sz val="9"/>
      <name val="Arial"/>
      <family val="2"/>
    </font>
    <font>
      <b/>
      <u/>
      <sz val="9"/>
      <color indexed="10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sz val="10"/>
      <color indexed="12"/>
      <name val="Arial"/>
      <family val="2"/>
    </font>
    <font>
      <sz val="8"/>
      <color rgb="FF0000FF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 Narrow"/>
      <family val="2"/>
    </font>
    <font>
      <b/>
      <u/>
      <sz val="10"/>
      <color indexed="12"/>
      <name val="Arial"/>
      <family val="2"/>
    </font>
    <font>
      <b/>
      <i/>
      <u/>
      <sz val="8"/>
      <color rgb="FFFF0000"/>
      <name val="Arial"/>
      <family val="2"/>
    </font>
    <font>
      <b/>
      <sz val="11"/>
      <color rgb="FFFF0000"/>
      <name val="Arial Narrow"/>
      <family val="2"/>
    </font>
    <font>
      <b/>
      <u/>
      <sz val="11"/>
      <color rgb="FFFF0000"/>
      <name val="Arial Narrow"/>
      <family val="2"/>
    </font>
    <font>
      <sz val="9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b/>
      <u/>
      <sz val="10"/>
      <color rgb="FFFF0000"/>
      <name val="Arial"/>
      <family val="2"/>
    </font>
    <font>
      <sz val="8"/>
      <color rgb="FF000000"/>
      <name val="Tahoma"/>
      <family val="2"/>
    </font>
    <font>
      <b/>
      <i/>
      <sz val="10"/>
      <name val="Arial"/>
      <family val="2"/>
    </font>
    <font>
      <b/>
      <i/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9"/>
      <color rgb="FFFF0000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u/>
      <sz val="10"/>
      <color rgb="FFFF0000"/>
      <name val="Arial"/>
      <family val="2"/>
    </font>
    <font>
      <i/>
      <u/>
      <sz val="8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 style="hair">
        <color auto="1"/>
      </top>
      <bottom style="hair">
        <color auto="1"/>
      </bottom>
      <diagonal/>
    </border>
    <border>
      <left style="thick">
        <color theme="0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5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40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0" fontId="43" fillId="0" borderId="0"/>
    <xf numFmtId="0" fontId="8" fillId="0" borderId="0"/>
    <xf numFmtId="0" fontId="5" fillId="0" borderId="0"/>
    <xf numFmtId="0" fontId="8" fillId="0" borderId="0"/>
    <xf numFmtId="0" fontId="8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82" fillId="0" borderId="0" applyFont="0" applyFill="0" applyBorder="0" applyAlignment="0" applyProtection="0"/>
  </cellStyleXfs>
  <cellXfs count="913">
    <xf numFmtId="0" fontId="0" fillId="0" borderId="0" xfId="0"/>
    <xf numFmtId="0" fontId="0" fillId="0" borderId="0" xfId="0" applyBorder="1"/>
    <xf numFmtId="0" fontId="7" fillId="0" borderId="0" xfId="0" applyFont="1" applyBorder="1"/>
    <xf numFmtId="0" fontId="11" fillId="0" borderId="0" xfId="0" applyFont="1"/>
    <xf numFmtId="4" fontId="14" fillId="0" borderId="0" xfId="2" applyNumberFormat="1" applyFont="1" applyAlignment="1">
      <alignment horizontal="left" vertical="top"/>
    </xf>
    <xf numFmtId="4" fontId="10" fillId="0" borderId="0" xfId="2" quotePrefix="1" applyNumberFormat="1" applyFont="1" applyAlignment="1">
      <alignment horizontal="right" vertical="top"/>
    </xf>
    <xf numFmtId="0" fontId="8" fillId="0" borderId="0" xfId="2"/>
    <xf numFmtId="0" fontId="10" fillId="0" borderId="6" xfId="2" applyNumberFormat="1" applyFont="1" applyBorder="1" applyAlignment="1">
      <alignment horizontal="center" vertical="top"/>
    </xf>
    <xf numFmtId="0" fontId="7" fillId="0" borderId="7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1" fontId="17" fillId="0" borderId="12" xfId="2" applyNumberFormat="1" applyFont="1" applyBorder="1" applyAlignment="1">
      <alignment horizontal="center" wrapText="1"/>
    </xf>
    <xf numFmtId="0" fontId="10" fillId="2" borderId="13" xfId="2" applyFont="1" applyFill="1" applyBorder="1" applyAlignment="1">
      <alignment horizontal="right" vertical="center"/>
    </xf>
    <xf numFmtId="0" fontId="8" fillId="0" borderId="0" xfId="2" applyAlignment="1">
      <alignment vertical="center"/>
    </xf>
    <xf numFmtId="0" fontId="10" fillId="0" borderId="16" xfId="2" applyFont="1" applyBorder="1" applyAlignment="1">
      <alignment horizontal="right"/>
    </xf>
    <xf numFmtId="0" fontId="7" fillId="0" borderId="0" xfId="2" applyFont="1" applyBorder="1"/>
    <xf numFmtId="4" fontId="7" fillId="0" borderId="1" xfId="2" applyNumberFormat="1" applyFont="1" applyBorder="1" applyAlignment="1"/>
    <xf numFmtId="0" fontId="7" fillId="0" borderId="16" xfId="2" applyFont="1" applyBorder="1" applyAlignment="1">
      <alignment horizontal="right"/>
    </xf>
    <xf numFmtId="4" fontId="18" fillId="0" borderId="1" xfId="2" applyNumberFormat="1" applyFont="1" applyBorder="1" applyAlignment="1" applyProtection="1"/>
    <xf numFmtId="0" fontId="10" fillId="2" borderId="13" xfId="2" applyFont="1" applyFill="1" applyBorder="1" applyAlignment="1">
      <alignment horizontal="right"/>
    </xf>
    <xf numFmtId="4" fontId="18" fillId="0" borderId="17" xfId="2" applyNumberFormat="1" applyFont="1" applyBorder="1" applyAlignment="1" applyProtection="1"/>
    <xf numFmtId="0" fontId="7" fillId="0" borderId="18" xfId="2" applyFont="1" applyBorder="1" applyAlignment="1">
      <alignment horizontal="right"/>
    </xf>
    <xf numFmtId="0" fontId="7" fillId="0" borderId="18" xfId="2" applyFont="1" applyBorder="1"/>
    <xf numFmtId="4" fontId="10" fillId="0" borderId="18" xfId="2" applyNumberFormat="1" applyFont="1" applyBorder="1" applyAlignment="1">
      <alignment horizontal="center" wrapText="1"/>
    </xf>
    <xf numFmtId="4" fontId="10" fillId="0" borderId="0" xfId="2" applyNumberFormat="1" applyFont="1" applyAlignment="1">
      <alignment horizontal="left" vertical="center"/>
    </xf>
    <xf numFmtId="4" fontId="18" fillId="3" borderId="17" xfId="2" applyNumberFormat="1" applyFont="1" applyFill="1" applyBorder="1" applyAlignment="1" applyProtection="1">
      <protection locked="0"/>
    </xf>
    <xf numFmtId="14" fontId="7" fillId="3" borderId="1" xfId="3" applyNumberFormat="1" applyFont="1" applyFill="1" applyBorder="1" applyProtection="1">
      <protection locked="0"/>
    </xf>
    <xf numFmtId="2" fontId="7" fillId="3" borderId="1" xfId="0" applyNumberFormat="1" applyFont="1" applyFill="1" applyBorder="1" applyProtection="1">
      <protection locked="0"/>
    </xf>
    <xf numFmtId="14" fontId="7" fillId="3" borderId="1" xfId="0" applyNumberFormat="1" applyFont="1" applyFill="1" applyBorder="1" applyProtection="1">
      <protection locked="0"/>
    </xf>
    <xf numFmtId="0" fontId="10" fillId="2" borderId="7" xfId="2" applyFont="1" applyFill="1" applyBorder="1" applyAlignment="1">
      <alignment horizontal="right" vertical="center"/>
    </xf>
    <xf numFmtId="0" fontId="10" fillId="2" borderId="24" xfId="2" applyFont="1" applyFill="1" applyBorder="1" applyAlignment="1">
      <alignment vertical="center"/>
    </xf>
    <xf numFmtId="0" fontId="15" fillId="0" borderId="0" xfId="0" applyFont="1"/>
    <xf numFmtId="0" fontId="24" fillId="0" borderId="0" xfId="0" applyFont="1" applyAlignment="1">
      <alignment horizontal="left" indent="2"/>
    </xf>
    <xf numFmtId="0" fontId="13" fillId="0" borderId="0" xfId="0" applyFont="1"/>
    <xf numFmtId="0" fontId="0" fillId="0" borderId="0" xfId="0" applyAlignment="1"/>
    <xf numFmtId="0" fontId="6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Fill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0" borderId="0" xfId="0" applyFont="1"/>
    <xf numFmtId="0" fontId="15" fillId="2" borderId="0" xfId="0" applyFont="1" applyFill="1" applyAlignment="1">
      <alignment horizontal="left"/>
    </xf>
    <xf numFmtId="164" fontId="13" fillId="2" borderId="0" xfId="0" applyNumberFormat="1" applyFont="1" applyFill="1"/>
    <xf numFmtId="0" fontId="13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19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64" fontId="13" fillId="2" borderId="0" xfId="0" applyNumberFormat="1" applyFont="1" applyFill="1" applyAlignment="1"/>
    <xf numFmtId="0" fontId="13" fillId="0" borderId="0" xfId="0" applyFont="1" applyFill="1" applyAlignment="1">
      <alignment horizontal="left"/>
    </xf>
    <xf numFmtId="164" fontId="13" fillId="2" borderId="0" xfId="0" applyNumberFormat="1" applyFont="1" applyFill="1" applyBorder="1"/>
    <xf numFmtId="0" fontId="29" fillId="0" borderId="0" xfId="0" applyFont="1" applyBorder="1"/>
    <xf numFmtId="0" fontId="32" fillId="0" borderId="0" xfId="0" applyFont="1" applyBorder="1"/>
    <xf numFmtId="0" fontId="10" fillId="0" borderId="0" xfId="0" applyFont="1" applyBorder="1"/>
    <xf numFmtId="0" fontId="8" fillId="0" borderId="0" xfId="2" applyBorder="1"/>
    <xf numFmtId="0" fontId="7" fillId="0" borderId="24" xfId="2" applyFont="1" applyBorder="1"/>
    <xf numFmtId="0" fontId="7" fillId="2" borderId="22" xfId="2" applyFont="1" applyFill="1" applyBorder="1" applyAlignment="1">
      <alignment vertical="center"/>
    </xf>
    <xf numFmtId="0" fontId="7" fillId="0" borderId="0" xfId="2" applyFont="1" applyBorder="1" applyAlignment="1">
      <alignment horizontal="left"/>
    </xf>
    <xf numFmtId="0" fontId="10" fillId="0" borderId="0" xfId="2" applyFont="1" applyFill="1" applyBorder="1"/>
    <xf numFmtId="0" fontId="8" fillId="0" borderId="0" xfId="2" applyFill="1"/>
    <xf numFmtId="0" fontId="10" fillId="0" borderId="16" xfId="2" applyFont="1" applyFill="1" applyBorder="1" applyAlignment="1">
      <alignment horizontal="right"/>
    </xf>
    <xf numFmtId="0" fontId="7" fillId="0" borderId="0" xfId="0" applyFont="1" applyBorder="1" applyProtection="1"/>
    <xf numFmtId="0" fontId="10" fillId="0" borderId="0" xfId="2" applyFont="1" applyBorder="1"/>
    <xf numFmtId="4" fontId="7" fillId="0" borderId="0" xfId="2" applyNumberFormat="1" applyFont="1" applyBorder="1" applyAlignment="1"/>
    <xf numFmtId="0" fontId="34" fillId="0" borderId="0" xfId="2" applyFont="1" applyBorder="1"/>
    <xf numFmtId="4" fontId="34" fillId="0" borderId="1" xfId="2" applyNumberFormat="1" applyFont="1" applyBorder="1" applyAlignment="1"/>
    <xf numFmtId="0" fontId="7" fillId="2" borderId="22" xfId="2" applyFont="1" applyFill="1" applyBorder="1"/>
    <xf numFmtId="4" fontId="10" fillId="0" borderId="0" xfId="2" applyNumberFormat="1" applyFont="1" applyBorder="1" applyAlignment="1">
      <alignment horizontal="center" wrapText="1"/>
    </xf>
    <xf numFmtId="4" fontId="18" fillId="0" borderId="0" xfId="2" applyNumberFormat="1" applyFont="1" applyBorder="1" applyAlignment="1" applyProtection="1"/>
    <xf numFmtId="4" fontId="7" fillId="0" borderId="0" xfId="2" applyNumberFormat="1" applyFont="1" applyFill="1" applyBorder="1" applyAlignment="1">
      <alignment horizontal="right"/>
    </xf>
    <xf numFmtId="2" fontId="16" fillId="0" borderId="24" xfId="2" applyNumberFormat="1" applyFont="1" applyBorder="1" applyAlignment="1" applyProtection="1">
      <alignment horizontal="center" wrapText="1"/>
      <protection locked="0"/>
    </xf>
    <xf numFmtId="2" fontId="16" fillId="0" borderId="24" xfId="2" applyNumberFormat="1" applyFont="1" applyBorder="1" applyAlignment="1" applyProtection="1">
      <alignment horizontal="center" wrapText="1"/>
    </xf>
    <xf numFmtId="4" fontId="7" fillId="2" borderId="22" xfId="2" applyNumberFormat="1" applyFont="1" applyFill="1" applyBorder="1" applyAlignment="1">
      <alignment horizontal="right" vertical="center"/>
    </xf>
    <xf numFmtId="4" fontId="7" fillId="0" borderId="0" xfId="2" applyNumberFormat="1" applyFont="1" applyFill="1" applyBorder="1" applyAlignment="1"/>
    <xf numFmtId="4" fontId="18" fillId="0" borderId="0" xfId="2" applyNumberFormat="1" applyFont="1" applyFill="1" applyBorder="1" applyAlignment="1" applyProtection="1"/>
    <xf numFmtId="4" fontId="34" fillId="0" borderId="0" xfId="2" applyNumberFormat="1" applyFont="1" applyFill="1" applyBorder="1" applyAlignment="1">
      <alignment horizontal="right"/>
    </xf>
    <xf numFmtId="4" fontId="34" fillId="0" borderId="0" xfId="2" applyNumberFormat="1" applyFont="1" applyFill="1" applyBorder="1" applyAlignment="1"/>
    <xf numFmtId="0" fontId="34" fillId="0" borderId="0" xfId="2" applyFont="1" applyBorder="1" applyAlignment="1">
      <alignment horizontal="left"/>
    </xf>
    <xf numFmtId="0" fontId="19" fillId="0" borderId="0" xfId="2" applyFont="1"/>
    <xf numFmtId="0" fontId="7" fillId="0" borderId="1" xfId="0" applyFont="1" applyBorder="1" applyProtection="1"/>
    <xf numFmtId="0" fontId="7" fillId="0" borderId="3" xfId="0" applyFont="1" applyBorder="1" applyProtection="1"/>
    <xf numFmtId="0" fontId="7" fillId="0" borderId="2" xfId="0" applyFont="1" applyBorder="1" applyProtection="1"/>
    <xf numFmtId="4" fontId="7" fillId="3" borderId="1" xfId="0" applyNumberFormat="1" applyFont="1" applyFill="1" applyBorder="1" applyProtection="1">
      <protection locked="0"/>
    </xf>
    <xf numFmtId="9" fontId="10" fillId="0" borderId="4" xfId="0" applyNumberFormat="1" applyFont="1" applyBorder="1" applyProtection="1"/>
    <xf numFmtId="9" fontId="10" fillId="0" borderId="5" xfId="0" applyNumberFormat="1" applyFont="1" applyBorder="1" applyProtection="1"/>
    <xf numFmtId="4" fontId="7" fillId="0" borderId="4" xfId="0" applyNumberFormat="1" applyFont="1" applyBorder="1" applyProtection="1"/>
    <xf numFmtId="2" fontId="7" fillId="0" borderId="1" xfId="0" applyNumberFormat="1" applyFont="1" applyBorder="1" applyProtection="1"/>
    <xf numFmtId="2" fontId="7" fillId="0" borderId="3" xfId="0" applyNumberFormat="1" applyFont="1" applyBorder="1" applyProtection="1"/>
    <xf numFmtId="4" fontId="10" fillId="2" borderId="24" xfId="2" applyNumberFormat="1" applyFont="1" applyFill="1" applyBorder="1" applyAlignment="1">
      <alignment horizontal="right" vertical="center"/>
    </xf>
    <xf numFmtId="2" fontId="10" fillId="0" borderId="3" xfId="0" applyNumberFormat="1" applyFont="1" applyBorder="1" applyProtection="1"/>
    <xf numFmtId="2" fontId="7" fillId="0" borderId="1" xfId="0" applyNumberFormat="1" applyFont="1" applyFill="1" applyBorder="1" applyProtection="1"/>
    <xf numFmtId="2" fontId="7" fillId="0" borderId="4" xfId="0" applyNumberFormat="1" applyFont="1" applyBorder="1" applyProtection="1"/>
    <xf numFmtId="2" fontId="10" fillId="0" borderId="4" xfId="0" applyNumberFormat="1" applyFont="1" applyBorder="1" applyProtection="1"/>
    <xf numFmtId="9" fontId="10" fillId="0" borderId="4" xfId="0" applyNumberFormat="1" applyFont="1" applyFill="1" applyBorder="1" applyProtection="1"/>
    <xf numFmtId="9" fontId="10" fillId="0" borderId="5" xfId="0" applyNumberFormat="1" applyFont="1" applyFill="1" applyBorder="1" applyProtection="1"/>
    <xf numFmtId="2" fontId="7" fillId="0" borderId="4" xfId="0" applyNumberFormat="1" applyFont="1" applyFill="1" applyBorder="1" applyProtection="1"/>
    <xf numFmtId="9" fontId="7" fillId="0" borderId="3" xfId="0" applyNumberFormat="1" applyFont="1" applyBorder="1" applyProtection="1"/>
    <xf numFmtId="14" fontId="7" fillId="0" borderId="3" xfId="0" applyNumberFormat="1" applyFont="1" applyBorder="1" applyProtection="1"/>
    <xf numFmtId="0" fontId="12" fillId="0" borderId="0" xfId="2" applyFont="1" applyBorder="1"/>
    <xf numFmtId="0" fontId="10" fillId="0" borderId="0" xfId="2" applyFont="1" applyBorder="1" applyAlignment="1">
      <alignment horizontal="left"/>
    </xf>
    <xf numFmtId="0" fontId="8" fillId="0" borderId="19" xfId="2" applyBorder="1"/>
    <xf numFmtId="0" fontId="8" fillId="0" borderId="19" xfId="2" applyBorder="1" applyAlignment="1">
      <alignment vertical="center"/>
    </xf>
    <xf numFmtId="4" fontId="19" fillId="0" borderId="0" xfId="2" applyNumberFormat="1" applyFont="1" applyAlignment="1">
      <alignment horizontal="left" vertical="top"/>
    </xf>
    <xf numFmtId="0" fontId="11" fillId="0" borderId="0" xfId="0" applyFont="1" applyFill="1"/>
    <xf numFmtId="0" fontId="8" fillId="0" borderId="0" xfId="2" applyFill="1" applyBorder="1"/>
    <xf numFmtId="4" fontId="7" fillId="0" borderId="23" xfId="2" applyNumberFormat="1" applyFont="1" applyFill="1" applyBorder="1" applyAlignment="1">
      <alignment horizontal="right"/>
    </xf>
    <xf numFmtId="0" fontId="26" fillId="0" borderId="0" xfId="0" applyFont="1" applyFill="1" applyAlignment="1">
      <alignment horizontal="left" indent="2"/>
    </xf>
    <xf numFmtId="0" fontId="15" fillId="0" borderId="0" xfId="0" applyFont="1" applyFill="1"/>
    <xf numFmtId="0" fontId="19" fillId="0" borderId="0" xfId="2" applyFont="1" applyAlignment="1">
      <alignment horizontal="right"/>
    </xf>
    <xf numFmtId="4" fontId="10" fillId="2" borderId="4" xfId="0" applyNumberFormat="1" applyFont="1" applyFill="1" applyBorder="1" applyProtection="1">
      <protection hidden="1"/>
    </xf>
    <xf numFmtId="2" fontId="7" fillId="2" borderId="28" xfId="0" applyNumberFormat="1" applyFont="1" applyFill="1" applyBorder="1" applyProtection="1">
      <protection hidden="1"/>
    </xf>
    <xf numFmtId="2" fontId="10" fillId="2" borderId="33" xfId="0" applyNumberFormat="1" applyFont="1" applyFill="1" applyBorder="1" applyProtection="1">
      <protection hidden="1"/>
    </xf>
    <xf numFmtId="0" fontId="30" fillId="0" borderId="0" xfId="0" applyFont="1" applyBorder="1"/>
    <xf numFmtId="0" fontId="19" fillId="0" borderId="0" xfId="0" applyFont="1" applyBorder="1"/>
    <xf numFmtId="0" fontId="22" fillId="0" borderId="0" xfId="0" applyFont="1" applyBorder="1"/>
    <xf numFmtId="0" fontId="21" fillId="0" borderId="0" xfId="0" applyFont="1" applyBorder="1"/>
    <xf numFmtId="166" fontId="8" fillId="0" borderId="0" xfId="3" applyNumberFormat="1" applyFont="1"/>
    <xf numFmtId="164" fontId="38" fillId="2" borderId="29" xfId="6" applyNumberFormat="1" applyFont="1" applyFill="1" applyBorder="1" applyAlignment="1" applyProtection="1">
      <alignment horizontal="right"/>
    </xf>
    <xf numFmtId="14" fontId="7" fillId="3" borderId="1" xfId="6" applyNumberFormat="1" applyFont="1" applyFill="1" applyBorder="1" applyProtection="1">
      <protection locked="0"/>
    </xf>
    <xf numFmtId="9" fontId="10" fillId="0" borderId="4" xfId="0" applyNumberFormat="1" applyFont="1" applyBorder="1" applyProtection="1">
      <protection hidden="1"/>
    </xf>
    <xf numFmtId="0" fontId="7" fillId="0" borderId="0" xfId="8" applyFont="1" applyProtection="1">
      <protection hidden="1"/>
    </xf>
    <xf numFmtId="0" fontId="7" fillId="0" borderId="0" xfId="8" applyFont="1" applyAlignment="1" applyProtection="1">
      <alignment horizontal="right"/>
      <protection hidden="1"/>
    </xf>
    <xf numFmtId="49" fontId="8" fillId="0" borderId="0" xfId="9" applyNumberFormat="1" applyFont="1" applyFill="1" applyBorder="1" applyAlignment="1" applyProtection="1"/>
    <xf numFmtId="49" fontId="5" fillId="0" borderId="0" xfId="9" applyNumberFormat="1" applyFont="1" applyFill="1" applyBorder="1" applyAlignment="1" applyProtection="1">
      <alignment horizontal="left"/>
    </xf>
    <xf numFmtId="49" fontId="5" fillId="0" borderId="0" xfId="9" applyNumberFormat="1" applyFont="1" applyFill="1" applyBorder="1" applyAlignment="1" applyProtection="1">
      <alignment horizontal="center"/>
    </xf>
    <xf numFmtId="0" fontId="7" fillId="0" borderId="0" xfId="8" applyFont="1" applyProtection="1"/>
    <xf numFmtId="0" fontId="5" fillId="0" borderId="0" xfId="0" applyFont="1"/>
    <xf numFmtId="0" fontId="42" fillId="7" borderId="0" xfId="2" applyFont="1" applyFill="1"/>
    <xf numFmtId="0" fontId="26" fillId="0" borderId="0" xfId="0" applyFont="1" applyAlignment="1">
      <alignment horizontal="left" indent="2"/>
    </xf>
    <xf numFmtId="0" fontId="5" fillId="8" borderId="0" xfId="0" applyFont="1" applyFill="1"/>
    <xf numFmtId="0" fontId="0" fillId="8" borderId="0" xfId="0" applyFill="1"/>
    <xf numFmtId="0" fontId="28" fillId="8" borderId="0" xfId="0" applyFont="1" applyFill="1"/>
    <xf numFmtId="0" fontId="7" fillId="0" borderId="0" xfId="11" applyFont="1"/>
    <xf numFmtId="0" fontId="19" fillId="0" borderId="0" xfId="0" applyFont="1" applyAlignment="1" applyProtection="1">
      <alignment horizontal="center"/>
    </xf>
    <xf numFmtId="0" fontId="5" fillId="0" borderId="0" xfId="0" applyFont="1" applyFill="1"/>
    <xf numFmtId="1" fontId="17" fillId="0" borderId="9" xfId="2" applyNumberFormat="1" applyFont="1" applyBorder="1" applyAlignment="1" applyProtection="1">
      <alignment horizontal="center" wrapText="1"/>
      <protection locked="0"/>
    </xf>
    <xf numFmtId="4" fontId="7" fillId="2" borderId="15" xfId="2" applyNumberFormat="1" applyFont="1" applyFill="1" applyBorder="1" applyAlignment="1" applyProtection="1">
      <alignment horizontal="right" vertical="center"/>
    </xf>
    <xf numFmtId="4" fontId="7" fillId="2" borderId="17" xfId="2" applyNumberFormat="1" applyFont="1" applyFill="1" applyBorder="1" applyAlignment="1" applyProtection="1">
      <alignment horizontal="right"/>
    </xf>
    <xf numFmtId="4" fontId="18" fillId="2" borderId="17" xfId="2" applyNumberFormat="1" applyFont="1" applyFill="1" applyBorder="1" applyAlignment="1" applyProtection="1"/>
    <xf numFmtId="4" fontId="7" fillId="2" borderId="15" xfId="2" applyNumberFormat="1" applyFont="1" applyFill="1" applyBorder="1" applyAlignment="1" applyProtection="1">
      <alignment horizontal="right"/>
    </xf>
    <xf numFmtId="4" fontId="18" fillId="2" borderId="31" xfId="2" applyNumberFormat="1" applyFont="1" applyFill="1" applyBorder="1" applyAlignment="1" applyProtection="1"/>
    <xf numFmtId="4" fontId="10" fillId="2" borderId="9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9" fontId="7" fillId="0" borderId="1" xfId="0" applyNumberFormat="1" applyFont="1" applyFill="1" applyBorder="1" applyProtection="1"/>
    <xf numFmtId="14" fontId="7" fillId="0" borderId="1" xfId="0" applyNumberFormat="1" applyFont="1" applyFill="1" applyBorder="1" applyProtection="1"/>
    <xf numFmtId="1" fontId="7" fillId="0" borderId="0" xfId="0" applyNumberFormat="1" applyFont="1" applyFill="1" applyBorder="1" applyProtection="1"/>
    <xf numFmtId="2" fontId="7" fillId="0" borderId="28" xfId="0" applyNumberFormat="1" applyFont="1" applyFill="1" applyBorder="1" applyProtection="1"/>
    <xf numFmtId="0" fontId="3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7" fillId="0" borderId="3" xfId="0" applyFont="1" applyBorder="1" applyAlignment="1" applyProtection="1">
      <alignment horizontal="center"/>
    </xf>
    <xf numFmtId="0" fontId="7" fillId="0" borderId="27" xfId="0" applyFont="1" applyBorder="1" applyProtection="1"/>
    <xf numFmtId="0" fontId="7" fillId="0" borderId="32" xfId="0" applyFont="1" applyBorder="1" applyProtection="1"/>
    <xf numFmtId="0" fontId="46" fillId="0" borderId="0" xfId="0" applyFont="1" applyAlignment="1" applyProtection="1">
      <alignment horizontal="right"/>
    </xf>
    <xf numFmtId="0" fontId="5" fillId="0" borderId="0" xfId="0" applyFont="1" applyProtection="1"/>
    <xf numFmtId="2" fontId="0" fillId="0" borderId="0" xfId="0" applyNumberFormat="1" applyProtection="1"/>
    <xf numFmtId="0" fontId="9" fillId="0" borderId="0" xfId="0" applyFont="1" applyProtection="1"/>
    <xf numFmtId="2" fontId="9" fillId="0" borderId="0" xfId="0" applyNumberFormat="1" applyFont="1" applyProtection="1"/>
    <xf numFmtId="0" fontId="7" fillId="0" borderId="28" xfId="0" applyFont="1" applyBorder="1" applyProtection="1"/>
    <xf numFmtId="2" fontId="7" fillId="0" borderId="27" xfId="0" applyNumberFormat="1" applyFont="1" applyBorder="1" applyProtection="1"/>
    <xf numFmtId="14" fontId="10" fillId="0" borderId="4" xfId="0" applyNumberFormat="1" applyFont="1" applyFill="1" applyBorder="1" applyProtection="1"/>
    <xf numFmtId="1" fontId="10" fillId="0" borderId="4" xfId="0" applyNumberFormat="1" applyFont="1" applyFill="1" applyBorder="1" applyProtection="1"/>
    <xf numFmtId="2" fontId="10" fillId="0" borderId="4" xfId="0" applyNumberFormat="1" applyFont="1" applyFill="1" applyBorder="1" applyProtection="1"/>
    <xf numFmtId="1" fontId="10" fillId="0" borderId="5" xfId="0" applyNumberFormat="1" applyFont="1" applyFill="1" applyBorder="1" applyProtection="1"/>
    <xf numFmtId="0" fontId="9" fillId="0" borderId="0" xfId="0" applyFont="1" applyAlignment="1" applyProtection="1">
      <alignment horizontal="right"/>
    </xf>
    <xf numFmtId="0" fontId="19" fillId="0" borderId="0" xfId="7" applyFont="1" applyProtection="1"/>
    <xf numFmtId="0" fontId="9" fillId="0" borderId="0" xfId="0" applyFont="1" applyAlignment="1" applyProtection="1">
      <alignment horizontal="center"/>
    </xf>
    <xf numFmtId="0" fontId="5" fillId="0" borderId="0" xfId="9" applyProtection="1"/>
    <xf numFmtId="0" fontId="5" fillId="0" borderId="0" xfId="9" applyFill="1" applyProtection="1"/>
    <xf numFmtId="0" fontId="27" fillId="0" borderId="0" xfId="9" applyFont="1" applyProtection="1"/>
    <xf numFmtId="0" fontId="36" fillId="0" borderId="0" xfId="9" applyFont="1" applyAlignment="1" applyProtection="1">
      <alignment horizontal="center"/>
    </xf>
    <xf numFmtId="0" fontId="5" fillId="0" borderId="0" xfId="9" applyFont="1" applyProtection="1"/>
    <xf numFmtId="0" fontId="5" fillId="0" borderId="0" xfId="9" applyFill="1" applyBorder="1" applyProtection="1"/>
    <xf numFmtId="0" fontId="5" fillId="0" borderId="0" xfId="9" applyFont="1" applyFill="1" applyBorder="1" applyProtection="1"/>
    <xf numFmtId="0" fontId="7" fillId="0" borderId="0" xfId="9" applyFont="1" applyBorder="1" applyProtection="1"/>
    <xf numFmtId="0" fontId="7" fillId="0" borderId="0" xfId="9" applyFont="1" applyFill="1" applyBorder="1" applyProtection="1"/>
    <xf numFmtId="4" fontId="7" fillId="0" borderId="0" xfId="9" applyNumberFormat="1" applyFont="1" applyFill="1" applyBorder="1" applyProtection="1"/>
    <xf numFmtId="43" fontId="5" fillId="0" borderId="0" xfId="10" applyFont="1" applyProtection="1"/>
    <xf numFmtId="9" fontId="7" fillId="0" borderId="0" xfId="3" applyFont="1" applyFill="1" applyBorder="1" applyProtection="1"/>
    <xf numFmtId="0" fontId="9" fillId="0" borderId="0" xfId="9" applyFont="1" applyFill="1" applyBorder="1" applyProtection="1"/>
    <xf numFmtId="2" fontId="10" fillId="0" borderId="0" xfId="9" applyNumberFormat="1" applyFont="1" applyFill="1" applyBorder="1" applyProtection="1"/>
    <xf numFmtId="4" fontId="19" fillId="2" borderId="41" xfId="9" applyNumberFormat="1" applyFont="1" applyFill="1" applyBorder="1" applyAlignment="1" applyProtection="1"/>
    <xf numFmtId="0" fontId="0" fillId="3" borderId="21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8" fillId="0" borderId="0" xfId="2" applyFont="1"/>
    <xf numFmtId="0" fontId="29" fillId="0" borderId="0" xfId="9" applyFont="1"/>
    <xf numFmtId="0" fontId="7" fillId="0" borderId="0" xfId="9" applyFont="1"/>
    <xf numFmtId="0" fontId="5" fillId="0" borderId="0" xfId="9"/>
    <xf numFmtId="0" fontId="28" fillId="0" borderId="0" xfId="9" applyFont="1" applyFill="1"/>
    <xf numFmtId="0" fontId="32" fillId="0" borderId="0" xfId="9" applyFont="1" applyBorder="1"/>
    <xf numFmtId="0" fontId="10" fillId="0" borderId="0" xfId="9" applyFont="1" applyBorder="1"/>
    <xf numFmtId="0" fontId="7" fillId="0" borderId="0" xfId="9" applyFont="1" applyBorder="1"/>
    <xf numFmtId="0" fontId="29" fillId="0" borderId="0" xfId="9" applyFont="1" applyBorder="1"/>
    <xf numFmtId="0" fontId="8" fillId="0" borderId="0" xfId="9" applyFont="1"/>
    <xf numFmtId="0" fontId="8" fillId="0" borderId="0" xfId="12"/>
    <xf numFmtId="0" fontId="8" fillId="0" borderId="0" xfId="12" applyAlignment="1">
      <alignment vertical="center"/>
    </xf>
    <xf numFmtId="0" fontId="19" fillId="0" borderId="16" xfId="12" applyFont="1" applyBorder="1" applyAlignment="1" applyProtection="1">
      <alignment horizontal="right"/>
    </xf>
    <xf numFmtId="0" fontId="8" fillId="0" borderId="0" xfId="12" applyFont="1" applyBorder="1" applyProtection="1"/>
    <xf numFmtId="4" fontId="8" fillId="0" borderId="0" xfId="12" applyNumberFormat="1" applyFont="1" applyBorder="1" applyAlignment="1" applyProtection="1"/>
    <xf numFmtId="4" fontId="8" fillId="0" borderId="19" xfId="12" applyNumberFormat="1" applyFont="1" applyBorder="1" applyAlignment="1" applyProtection="1"/>
    <xf numFmtId="0" fontId="8" fillId="0" borderId="20" xfId="12" applyFont="1" applyBorder="1" applyAlignment="1" applyProtection="1">
      <alignment horizontal="left"/>
    </xf>
    <xf numFmtId="0" fontId="8" fillId="0" borderId="16" xfId="12" applyFont="1" applyBorder="1" applyAlignment="1">
      <alignment horizontal="left"/>
    </xf>
    <xf numFmtId="0" fontId="8" fillId="0" borderId="0" xfId="12" applyBorder="1"/>
    <xf numFmtId="0" fontId="8" fillId="0" borderId="0" xfId="12" applyFont="1" applyBorder="1" applyAlignment="1">
      <alignment horizontal="left"/>
    </xf>
    <xf numFmtId="4" fontId="47" fillId="0" borderId="0" xfId="12" applyNumberFormat="1" applyFont="1" applyFill="1" applyBorder="1" applyAlignment="1" applyProtection="1">
      <protection locked="0"/>
    </xf>
    <xf numFmtId="9" fontId="47" fillId="0" borderId="0" xfId="3" applyFont="1" applyFill="1" applyBorder="1" applyAlignment="1" applyProtection="1">
      <protection locked="0"/>
    </xf>
    <xf numFmtId="4" fontId="47" fillId="0" borderId="19" xfId="12" applyNumberFormat="1" applyFont="1" applyFill="1" applyBorder="1" applyAlignment="1" applyProtection="1">
      <protection locked="0"/>
    </xf>
    <xf numFmtId="0" fontId="8" fillId="0" borderId="0" xfId="12" applyFont="1" applyBorder="1" applyAlignment="1">
      <alignment horizontal="right"/>
    </xf>
    <xf numFmtId="0" fontId="8" fillId="0" borderId="0" xfId="12" applyFont="1" applyFill="1" applyBorder="1" applyAlignment="1">
      <alignment horizontal="left"/>
    </xf>
    <xf numFmtId="0" fontId="7" fillId="0" borderId="0" xfId="12" applyFont="1" applyBorder="1"/>
    <xf numFmtId="4" fontId="10" fillId="0" borderId="0" xfId="12" applyNumberFormat="1" applyFont="1" applyBorder="1" applyAlignment="1">
      <alignment horizontal="center" wrapText="1"/>
    </xf>
    <xf numFmtId="0" fontId="28" fillId="0" borderId="0" xfId="9" applyFont="1" applyAlignment="1" applyProtection="1">
      <alignment horizontal="center" vertical="center"/>
    </xf>
    <xf numFmtId="167" fontId="8" fillId="2" borderId="21" xfId="9" applyNumberFormat="1" applyFont="1" applyFill="1" applyBorder="1" applyAlignment="1" applyProtection="1"/>
    <xf numFmtId="4" fontId="19" fillId="2" borderId="9" xfId="9" applyNumberFormat="1" applyFont="1" applyFill="1" applyBorder="1" applyAlignment="1" applyProtection="1"/>
    <xf numFmtId="0" fontId="50" fillId="0" borderId="0" xfId="9" applyFont="1"/>
    <xf numFmtId="0" fontId="50" fillId="0" borderId="0" xfId="9" applyFont="1" applyBorder="1"/>
    <xf numFmtId="0" fontId="6" fillId="0" borderId="0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0" fontId="6" fillId="0" borderId="18" xfId="9" applyFont="1" applyBorder="1" applyAlignment="1">
      <alignment horizontal="center"/>
    </xf>
    <xf numFmtId="0" fontId="6" fillId="0" borderId="16" xfId="9" applyFont="1" applyBorder="1"/>
    <xf numFmtId="0" fontId="6" fillId="0" borderId="0" xfId="9" applyFont="1" applyBorder="1"/>
    <xf numFmtId="0" fontId="52" fillId="0" borderId="0" xfId="9" applyFont="1" applyBorder="1" applyAlignment="1">
      <alignment horizontal="right"/>
    </xf>
    <xf numFmtId="10" fontId="6" fillId="5" borderId="0" xfId="9" applyNumberFormat="1" applyFont="1" applyFill="1" applyBorder="1" applyProtection="1">
      <protection hidden="1"/>
    </xf>
    <xf numFmtId="4" fontId="6" fillId="2" borderId="0" xfId="9" applyNumberFormat="1" applyFont="1" applyFill="1" applyBorder="1" applyProtection="1">
      <protection hidden="1"/>
    </xf>
    <xf numFmtId="0" fontId="6" fillId="0" borderId="25" xfId="9" applyFont="1" applyFill="1" applyBorder="1"/>
    <xf numFmtId="0" fontId="50" fillId="0" borderId="6" xfId="9" applyFont="1" applyFill="1" applyBorder="1"/>
    <xf numFmtId="4" fontId="6" fillId="0" borderId="6" xfId="9" applyNumberFormat="1" applyFont="1" applyFill="1" applyBorder="1"/>
    <xf numFmtId="0" fontId="50" fillId="0" borderId="6" xfId="9" applyFont="1" applyBorder="1"/>
    <xf numFmtId="0" fontId="6" fillId="0" borderId="0" xfId="9" applyFont="1" applyFill="1" applyBorder="1"/>
    <xf numFmtId="0" fontId="50" fillId="0" borderId="0" xfId="9" applyFont="1" applyFill="1" applyBorder="1"/>
    <xf numFmtId="4" fontId="6" fillId="0" borderId="0" xfId="9" applyNumberFormat="1" applyFont="1" applyFill="1" applyBorder="1"/>
    <xf numFmtId="0" fontId="50" fillId="0" borderId="0" xfId="13" applyFont="1"/>
    <xf numFmtId="4" fontId="50" fillId="0" borderId="0" xfId="13" applyNumberFormat="1" applyFont="1"/>
    <xf numFmtId="4" fontId="50" fillId="0" borderId="0" xfId="13" applyNumberFormat="1" applyFont="1" applyFill="1"/>
    <xf numFmtId="4" fontId="50" fillId="0" borderId="0" xfId="13" applyNumberFormat="1" applyFont="1" applyFill="1" applyProtection="1">
      <protection locked="0"/>
    </xf>
    <xf numFmtId="0" fontId="53" fillId="0" borderId="0" xfId="9" applyFont="1" applyBorder="1"/>
    <xf numFmtId="4" fontId="50" fillId="2" borderId="0" xfId="9" applyNumberFormat="1" applyFont="1" applyFill="1" applyBorder="1" applyProtection="1">
      <protection hidden="1"/>
    </xf>
    <xf numFmtId="0" fontId="13" fillId="0" borderId="0" xfId="13" applyFont="1"/>
    <xf numFmtId="4" fontId="13" fillId="0" borderId="0" xfId="13" applyNumberFormat="1" applyFont="1"/>
    <xf numFmtId="0" fontId="6" fillId="0" borderId="0" xfId="13" applyFont="1"/>
    <xf numFmtId="4" fontId="50" fillId="0" borderId="0" xfId="9" applyNumberFormat="1" applyFont="1" applyFill="1" applyBorder="1"/>
    <xf numFmtId="0" fontId="53" fillId="0" borderId="0" xfId="9" applyFont="1" applyFill="1" applyBorder="1"/>
    <xf numFmtId="49" fontId="50" fillId="0" borderId="0" xfId="9" applyNumberFormat="1" applyFont="1" applyBorder="1"/>
    <xf numFmtId="4" fontId="50" fillId="0" borderId="0" xfId="9" applyNumberFormat="1" applyFont="1" applyBorder="1"/>
    <xf numFmtId="4" fontId="6" fillId="0" borderId="0" xfId="9" applyNumberFormat="1" applyFont="1" applyBorder="1"/>
    <xf numFmtId="0" fontId="50" fillId="0" borderId="0" xfId="9" applyFont="1" applyProtection="1">
      <protection hidden="1"/>
    </xf>
    <xf numFmtId="4" fontId="50" fillId="0" borderId="0" xfId="9" applyNumberFormat="1" applyFont="1" applyBorder="1" applyProtection="1">
      <protection hidden="1"/>
    </xf>
    <xf numFmtId="43" fontId="6" fillId="2" borderId="0" xfId="10" applyNumberFormat="1" applyFont="1" applyFill="1" applyBorder="1" applyProtection="1">
      <protection hidden="1"/>
    </xf>
    <xf numFmtId="0" fontId="6" fillId="0" borderId="0" xfId="9" applyFont="1"/>
    <xf numFmtId="4" fontId="50" fillId="0" borderId="0" xfId="9" applyNumberFormat="1" applyFont="1" applyBorder="1" applyAlignment="1">
      <alignment horizontal="right"/>
    </xf>
    <xf numFmtId="0" fontId="13" fillId="0" borderId="0" xfId="9" applyFont="1" applyFill="1" applyAlignment="1">
      <alignment horizontal="left" wrapText="1"/>
    </xf>
    <xf numFmtId="0" fontId="50" fillId="0" borderId="0" xfId="9" applyFont="1" applyFill="1"/>
    <xf numFmtId="0" fontId="13" fillId="0" borderId="0" xfId="9" applyFont="1" applyAlignment="1">
      <alignment horizontal="left" wrapText="1"/>
    </xf>
    <xf numFmtId="0" fontId="0" fillId="3" borderId="21" xfId="0" applyFill="1" applyBorder="1" applyAlignment="1" applyProtection="1">
      <alignment horizontal="left"/>
      <protection locked="0"/>
    </xf>
    <xf numFmtId="0" fontId="19" fillId="0" borderId="0" xfId="2" applyFont="1" applyAlignment="1">
      <alignment horizontal="center"/>
    </xf>
    <xf numFmtId="0" fontId="45" fillId="0" borderId="0" xfId="9" applyFont="1" applyFill="1" applyBorder="1" applyProtection="1"/>
    <xf numFmtId="43" fontId="6" fillId="9" borderId="0" xfId="10" applyNumberFormat="1" applyFont="1" applyFill="1" applyBorder="1" applyProtection="1">
      <protection hidden="1"/>
    </xf>
    <xf numFmtId="0" fontId="50" fillId="10" borderId="0" xfId="9" applyFont="1" applyFill="1" applyBorder="1"/>
    <xf numFmtId="4" fontId="50" fillId="10" borderId="0" xfId="9" applyNumberFormat="1" applyFont="1" applyFill="1" applyBorder="1"/>
    <xf numFmtId="43" fontId="50" fillId="10" borderId="0" xfId="9" applyNumberFormat="1" applyFont="1" applyFill="1" applyBorder="1" applyProtection="1">
      <protection hidden="1"/>
    </xf>
    <xf numFmtId="9" fontId="6" fillId="6" borderId="0" xfId="3" applyFont="1" applyFill="1" applyBorder="1"/>
    <xf numFmtId="4" fontId="50" fillId="6" borderId="0" xfId="9" applyNumberFormat="1" applyFont="1" applyFill="1"/>
    <xf numFmtId="0" fontId="5" fillId="0" borderId="0" xfId="9" applyBorder="1"/>
    <xf numFmtId="0" fontId="8" fillId="0" borderId="0" xfId="14" applyAlignment="1">
      <alignment horizontal="right"/>
    </xf>
    <xf numFmtId="0" fontId="19" fillId="0" borderId="0" xfId="14" applyFont="1" applyAlignment="1">
      <alignment horizontal="right"/>
    </xf>
    <xf numFmtId="0" fontId="8" fillId="0" borderId="0" xfId="14"/>
    <xf numFmtId="4" fontId="8" fillId="0" borderId="0" xfId="14" applyNumberFormat="1" applyAlignment="1">
      <alignment horizontal="right"/>
    </xf>
    <xf numFmtId="0" fontId="56" fillId="0" borderId="0" xfId="14" applyNumberFormat="1" applyFont="1" applyAlignment="1" applyProtection="1">
      <alignment horizontal="centerContinuous"/>
      <protection hidden="1"/>
    </xf>
    <xf numFmtId="4" fontId="8" fillId="0" borderId="0" xfId="14" applyNumberFormat="1" applyAlignment="1"/>
    <xf numFmtId="0" fontId="7" fillId="0" borderId="7" xfId="14" applyFont="1" applyBorder="1" applyAlignment="1">
      <alignment horizontal="right"/>
    </xf>
    <xf numFmtId="0" fontId="7" fillId="0" borderId="8" xfId="14" applyFont="1" applyBorder="1"/>
    <xf numFmtId="4" fontId="17" fillId="0" borderId="9" xfId="14" quotePrefix="1" applyNumberFormat="1" applyFont="1" applyBorder="1" applyAlignment="1">
      <alignment horizontal="center" wrapText="1"/>
    </xf>
    <xf numFmtId="0" fontId="10" fillId="2" borderId="25" xfId="14" applyFont="1" applyFill="1" applyBorder="1" applyAlignment="1">
      <alignment horizontal="right"/>
    </xf>
    <xf numFmtId="0" fontId="10" fillId="2" borderId="26" xfId="14" applyFont="1" applyFill="1" applyBorder="1"/>
    <xf numFmtId="4" fontId="7" fillId="2" borderId="49" xfId="14" applyNumberFormat="1" applyFont="1" applyFill="1" applyBorder="1" applyAlignment="1">
      <alignment horizontal="right"/>
    </xf>
    <xf numFmtId="0" fontId="10" fillId="0" borderId="16" xfId="14" applyFont="1" applyBorder="1" applyAlignment="1">
      <alignment horizontal="right"/>
    </xf>
    <xf numFmtId="0" fontId="10" fillId="0" borderId="0" xfId="14" applyFont="1" applyBorder="1"/>
    <xf numFmtId="4" fontId="7" fillId="0" borderId="1" xfId="14" applyNumberFormat="1" applyFont="1" applyBorder="1" applyAlignment="1"/>
    <xf numFmtId="0" fontId="10" fillId="0" borderId="0" xfId="14" applyFont="1"/>
    <xf numFmtId="4" fontId="7" fillId="2" borderId="17" xfId="14" applyNumberFormat="1" applyFont="1" applyFill="1" applyBorder="1" applyAlignment="1">
      <alignment horizontal="right"/>
    </xf>
    <xf numFmtId="0" fontId="7" fillId="0" borderId="0" xfId="14" applyFont="1"/>
    <xf numFmtId="0" fontId="7" fillId="0" borderId="16" xfId="14" applyFont="1" applyBorder="1" applyAlignment="1">
      <alignment horizontal="right"/>
    </xf>
    <xf numFmtId="4" fontId="18" fillId="3" borderId="17" xfId="14" applyNumberFormat="1" applyFont="1" applyFill="1" applyBorder="1" applyAlignment="1" applyProtection="1">
      <protection locked="0"/>
    </xf>
    <xf numFmtId="0" fontId="7" fillId="0" borderId="0" xfId="14" applyFont="1" applyAlignment="1">
      <alignment horizontal="left"/>
    </xf>
    <xf numFmtId="4" fontId="18" fillId="0" borderId="17" xfId="14" applyNumberFormat="1" applyFont="1" applyBorder="1" applyAlignment="1" applyProtection="1"/>
    <xf numFmtId="0" fontId="7" fillId="0" borderId="19" xfId="14" applyFont="1" applyBorder="1"/>
    <xf numFmtId="0" fontId="7" fillId="0" borderId="25" xfId="14" applyFont="1" applyBorder="1" applyAlignment="1">
      <alignment horizontal="right"/>
    </xf>
    <xf numFmtId="0" fontId="7" fillId="0" borderId="6" xfId="14" applyFont="1" applyBorder="1" applyAlignment="1">
      <alignment horizontal="left"/>
    </xf>
    <xf numFmtId="4" fontId="18" fillId="3" borderId="50" xfId="14" applyNumberFormat="1" applyFont="1" applyFill="1" applyBorder="1" applyAlignment="1" applyProtection="1">
      <protection locked="0"/>
    </xf>
    <xf numFmtId="0" fontId="19" fillId="0" borderId="0" xfId="14" applyFont="1"/>
    <xf numFmtId="0" fontId="8" fillId="0" borderId="0" xfId="2" applyFont="1" applyAlignment="1">
      <alignment vertical="top"/>
    </xf>
    <xf numFmtId="4" fontId="18" fillId="0" borderId="0" xfId="9" applyNumberFormat="1" applyFont="1" applyBorder="1" applyAlignment="1" applyProtection="1">
      <protection locked="0"/>
    </xf>
    <xf numFmtId="0" fontId="54" fillId="0" borderId="0" xfId="2" applyFont="1"/>
    <xf numFmtId="0" fontId="48" fillId="0" borderId="0" xfId="2" applyFont="1" applyBorder="1" applyAlignment="1">
      <alignment horizontal="left"/>
    </xf>
    <xf numFmtId="4" fontId="18" fillId="0" borderId="0" xfId="9" applyNumberFormat="1" applyFont="1" applyFill="1" applyBorder="1" applyAlignment="1" applyProtection="1">
      <protection locked="0"/>
    </xf>
    <xf numFmtId="4" fontId="35" fillId="0" borderId="0" xfId="9" applyNumberFormat="1" applyFont="1" applyBorder="1" applyAlignment="1" applyProtection="1">
      <protection locked="0"/>
    </xf>
    <xf numFmtId="0" fontId="8" fillId="0" borderId="0" xfId="15"/>
    <xf numFmtId="4" fontId="19" fillId="0" borderId="0" xfId="15" applyNumberFormat="1" applyFont="1" applyAlignment="1">
      <alignment horizontal="left" vertical="top"/>
    </xf>
    <xf numFmtId="0" fontId="8" fillId="0" borderId="0" xfId="15" applyFont="1" applyAlignment="1">
      <alignment vertical="top"/>
    </xf>
    <xf numFmtId="0" fontId="10" fillId="0" borderId="0" xfId="15" applyNumberFormat="1" applyFont="1" applyFill="1" applyBorder="1" applyAlignment="1">
      <alignment horizontal="left" vertical="center"/>
    </xf>
    <xf numFmtId="4" fontId="14" fillId="0" borderId="0" xfId="15" applyNumberFormat="1" applyFont="1" applyAlignment="1">
      <alignment horizontal="left" vertical="top"/>
    </xf>
    <xf numFmtId="0" fontId="10" fillId="0" borderId="6" xfId="15" applyNumberFormat="1" applyFont="1" applyBorder="1" applyAlignment="1">
      <alignment horizontal="center" vertical="top"/>
    </xf>
    <xf numFmtId="0" fontId="10" fillId="0" borderId="0" xfId="15" applyNumberFormat="1" applyFont="1" applyBorder="1" applyAlignment="1">
      <alignment horizontal="center" vertical="top"/>
    </xf>
    <xf numFmtId="0" fontId="7" fillId="0" borderId="7" xfId="15" applyFont="1" applyBorder="1" applyAlignment="1">
      <alignment horizontal="right"/>
    </xf>
    <xf numFmtId="0" fontId="7" fillId="0" borderId="24" xfId="15" applyFont="1" applyBorder="1"/>
    <xf numFmtId="0" fontId="7" fillId="0" borderId="8" xfId="15" applyFont="1" applyBorder="1"/>
    <xf numFmtId="1" fontId="17" fillId="0" borderId="9" xfId="15" applyNumberFormat="1" applyFont="1" applyBorder="1" applyAlignment="1">
      <alignment horizontal="center" vertical="center" wrapText="1"/>
    </xf>
    <xf numFmtId="0" fontId="7" fillId="0" borderId="10" xfId="15" applyFont="1" applyBorder="1" applyAlignment="1">
      <alignment horizontal="right"/>
    </xf>
    <xf numFmtId="0" fontId="7" fillId="0" borderId="11" xfId="15" applyFont="1" applyBorder="1"/>
    <xf numFmtId="1" fontId="17" fillId="0" borderId="12" xfId="15" applyNumberFormat="1" applyFont="1" applyBorder="1" applyAlignment="1">
      <alignment horizontal="center" wrapText="1"/>
    </xf>
    <xf numFmtId="0" fontId="8" fillId="0" borderId="1" xfId="15" applyBorder="1"/>
    <xf numFmtId="0" fontId="10" fillId="2" borderId="13" xfId="15" applyFont="1" applyFill="1" applyBorder="1" applyAlignment="1">
      <alignment horizontal="right" vertical="center"/>
    </xf>
    <xf numFmtId="0" fontId="7" fillId="2" borderId="22" xfId="15" applyFont="1" applyFill="1" applyBorder="1" applyAlignment="1">
      <alignment vertical="center"/>
    </xf>
    <xf numFmtId="0" fontId="7" fillId="2" borderId="14" xfId="15" applyFont="1" applyFill="1" applyBorder="1" applyAlignment="1">
      <alignment vertical="center"/>
    </xf>
    <xf numFmtId="4" fontId="7" fillId="2" borderId="15" xfId="15" applyNumberFormat="1" applyFont="1" applyFill="1" applyBorder="1" applyAlignment="1" applyProtection="1">
      <alignment horizontal="right" vertical="center"/>
    </xf>
    <xf numFmtId="0" fontId="10" fillId="2" borderId="15" xfId="15" applyFont="1" applyFill="1" applyBorder="1" applyAlignment="1">
      <alignment horizontal="right" vertical="center"/>
    </xf>
    <xf numFmtId="0" fontId="8" fillId="0" borderId="0" xfId="15" applyAlignment="1">
      <alignment vertical="center"/>
    </xf>
    <xf numFmtId="0" fontId="10" fillId="0" borderId="16" xfId="15" applyFont="1" applyBorder="1" applyAlignment="1">
      <alignment horizontal="right"/>
    </xf>
    <xf numFmtId="0" fontId="7" fillId="0" borderId="0" xfId="15" applyFont="1" applyBorder="1"/>
    <xf numFmtId="4" fontId="7" fillId="0" borderId="1" xfId="15" applyNumberFormat="1" applyFont="1" applyBorder="1" applyAlignment="1"/>
    <xf numFmtId="4" fontId="7" fillId="0" borderId="1" xfId="15" applyNumberFormat="1" applyFont="1" applyBorder="1" applyAlignment="1" applyProtection="1"/>
    <xf numFmtId="0" fontId="10" fillId="0" borderId="0" xfId="15" applyFont="1"/>
    <xf numFmtId="4" fontId="7" fillId="2" borderId="17" xfId="15" applyNumberFormat="1" applyFont="1" applyFill="1" applyBorder="1" applyAlignment="1">
      <alignment horizontal="right"/>
    </xf>
    <xf numFmtId="4" fontId="7" fillId="2" borderId="17" xfId="15" applyNumberFormat="1" applyFont="1" applyFill="1" applyBorder="1" applyAlignment="1" applyProtection="1">
      <alignment horizontal="right"/>
    </xf>
    <xf numFmtId="0" fontId="8" fillId="2" borderId="1" xfId="15" applyFill="1" applyBorder="1"/>
    <xf numFmtId="0" fontId="7" fillId="0" borderId="0" xfId="15" applyFont="1" applyAlignment="1">
      <alignment horizontal="left"/>
    </xf>
    <xf numFmtId="4" fontId="18" fillId="3" borderId="17" xfId="15" applyNumberFormat="1" applyFont="1" applyFill="1" applyBorder="1" applyAlignment="1" applyProtection="1">
      <protection locked="0"/>
    </xf>
    <xf numFmtId="4" fontId="18" fillId="5" borderId="17" xfId="15" applyNumberFormat="1" applyFont="1" applyFill="1" applyBorder="1" applyAlignment="1" applyProtection="1"/>
    <xf numFmtId="0" fontId="18" fillId="3" borderId="17" xfId="15" applyNumberFormat="1" applyFont="1" applyFill="1" applyBorder="1" applyAlignment="1" applyProtection="1">
      <protection locked="0"/>
    </xf>
    <xf numFmtId="0" fontId="8" fillId="0" borderId="0" xfId="15" applyBorder="1"/>
    <xf numFmtId="0" fontId="7" fillId="0" borderId="19" xfId="15" applyFont="1" applyBorder="1" applyAlignment="1">
      <alignment horizontal="left"/>
    </xf>
    <xf numFmtId="4" fontId="18" fillId="3" borderId="23" xfId="15" applyNumberFormat="1" applyFont="1" applyFill="1" applyBorder="1" applyAlignment="1" applyProtection="1">
      <protection locked="0"/>
    </xf>
    <xf numFmtId="0" fontId="7" fillId="0" borderId="16" xfId="15" applyFont="1" applyBorder="1" applyAlignment="1">
      <alignment horizontal="right"/>
    </xf>
    <xf numFmtId="0" fontId="7" fillId="0" borderId="0" xfId="15" applyFont="1" applyBorder="1" applyAlignment="1">
      <alignment horizontal="left"/>
    </xf>
    <xf numFmtId="4" fontId="18" fillId="0" borderId="19" xfId="15" applyNumberFormat="1" applyFont="1" applyBorder="1" applyAlignment="1" applyProtection="1"/>
    <xf numFmtId="0" fontId="10" fillId="2" borderId="13" xfId="15" applyFont="1" applyFill="1" applyBorder="1" applyAlignment="1">
      <alignment horizontal="right"/>
    </xf>
    <xf numFmtId="0" fontId="7" fillId="2" borderId="14" xfId="15" applyFont="1" applyFill="1" applyBorder="1"/>
    <xf numFmtId="4" fontId="7" fillId="2" borderId="14" xfId="15" applyNumberFormat="1" applyFont="1" applyFill="1" applyBorder="1" applyAlignment="1">
      <alignment horizontal="right"/>
    </xf>
    <xf numFmtId="0" fontId="7" fillId="0" borderId="19" xfId="15" applyFont="1" applyBorder="1"/>
    <xf numFmtId="4" fontId="7" fillId="0" borderId="19" xfId="15" applyNumberFormat="1" applyFont="1" applyBorder="1" applyAlignment="1"/>
    <xf numFmtId="4" fontId="7" fillId="0" borderId="19" xfId="15" applyNumberFormat="1" applyFont="1" applyBorder="1" applyAlignment="1" applyProtection="1"/>
    <xf numFmtId="0" fontId="10" fillId="0" borderId="0" xfId="15" applyFont="1" applyBorder="1"/>
    <xf numFmtId="0" fontId="10" fillId="0" borderId="19" xfId="15" applyFont="1" applyBorder="1"/>
    <xf numFmtId="4" fontId="7" fillId="2" borderId="23" xfId="15" applyNumberFormat="1" applyFont="1" applyFill="1" applyBorder="1" applyAlignment="1">
      <alignment horizontal="right"/>
    </xf>
    <xf numFmtId="4" fontId="7" fillId="2" borderId="23" xfId="15" applyNumberFormat="1" applyFont="1" applyFill="1" applyBorder="1" applyAlignment="1" applyProtection="1">
      <alignment horizontal="right"/>
    </xf>
    <xf numFmtId="4" fontId="18" fillId="0" borderId="17" xfId="15" applyNumberFormat="1" applyFont="1" applyBorder="1" applyAlignment="1" applyProtection="1"/>
    <xf numFmtId="0" fontId="10" fillId="0" borderId="16" xfId="15" applyFont="1" applyFill="1" applyBorder="1" applyAlignment="1">
      <alignment horizontal="right"/>
    </xf>
    <xf numFmtId="0" fontId="10" fillId="0" borderId="0" xfId="15" applyFont="1" applyFill="1" applyBorder="1"/>
    <xf numFmtId="0" fontId="10" fillId="0" borderId="0" xfId="15" applyFont="1" applyFill="1"/>
    <xf numFmtId="4" fontId="7" fillId="0" borderId="1" xfId="15" applyNumberFormat="1" applyFont="1" applyFill="1" applyBorder="1" applyAlignment="1">
      <alignment horizontal="right"/>
    </xf>
    <xf numFmtId="4" fontId="7" fillId="0" borderId="1" xfId="15" applyNumberFormat="1" applyFont="1" applyFill="1" applyBorder="1" applyAlignment="1" applyProtection="1">
      <alignment horizontal="right"/>
    </xf>
    <xf numFmtId="0" fontId="8" fillId="0" borderId="42" xfId="15" applyFill="1" applyBorder="1"/>
    <xf numFmtId="0" fontId="8" fillId="0" borderId="0" xfId="15" applyFill="1"/>
    <xf numFmtId="4" fontId="18" fillId="0" borderId="42" xfId="15" applyNumberFormat="1" applyFont="1" applyBorder="1" applyAlignment="1" applyProtection="1"/>
    <xf numFmtId="0" fontId="8" fillId="0" borderId="19" xfId="15" applyBorder="1"/>
    <xf numFmtId="0" fontId="10" fillId="0" borderId="19" xfId="15" applyFont="1" applyBorder="1" applyAlignment="1">
      <alignment horizontal="left"/>
    </xf>
    <xf numFmtId="4" fontId="18" fillId="3" borderId="43" xfId="15" applyNumberFormat="1" applyFont="1" applyFill="1" applyBorder="1" applyAlignment="1" applyProtection="1">
      <protection locked="0"/>
    </xf>
    <xf numFmtId="0" fontId="18" fillId="3" borderId="23" xfId="15" applyNumberFormat="1" applyFont="1" applyFill="1" applyBorder="1" applyAlignment="1" applyProtection="1">
      <protection locked="0"/>
    </xf>
    <xf numFmtId="0" fontId="12" fillId="0" borderId="0" xfId="15" applyFont="1"/>
    <xf numFmtId="4" fontId="34" fillId="2" borderId="23" xfId="15" applyNumberFormat="1" applyFont="1" applyFill="1" applyBorder="1" applyAlignment="1">
      <alignment horizontal="right"/>
    </xf>
    <xf numFmtId="0" fontId="34" fillId="0" borderId="0" xfId="15" applyFont="1" applyBorder="1"/>
    <xf numFmtId="4" fontId="34" fillId="0" borderId="1" xfId="15" applyNumberFormat="1" applyFont="1" applyBorder="1" applyAlignment="1"/>
    <xf numFmtId="4" fontId="34" fillId="0" borderId="1" xfId="15" applyNumberFormat="1" applyFont="1" applyBorder="1" applyAlignment="1" applyProtection="1"/>
    <xf numFmtId="0" fontId="44" fillId="0" borderId="19" xfId="15" applyFont="1" applyBorder="1"/>
    <xf numFmtId="0" fontId="34" fillId="0" borderId="0" xfId="15" applyFont="1" applyBorder="1" applyAlignment="1">
      <alignment horizontal="left"/>
    </xf>
    <xf numFmtId="0" fontId="34" fillId="0" borderId="0" xfId="15" applyFont="1" applyAlignment="1">
      <alignment horizontal="left"/>
    </xf>
    <xf numFmtId="0" fontId="10" fillId="2" borderId="7" xfId="15" applyFont="1" applyFill="1" applyBorder="1" applyAlignment="1">
      <alignment horizontal="right" vertical="center"/>
    </xf>
    <xf numFmtId="0" fontId="10" fillId="2" borderId="24" xfId="15" applyFont="1" applyFill="1" applyBorder="1" applyAlignment="1">
      <alignment vertical="center"/>
    </xf>
    <xf numFmtId="4" fontId="10" fillId="2" borderId="9" xfId="15" applyNumberFormat="1" applyFont="1" applyFill="1" applyBorder="1" applyAlignment="1">
      <alignment horizontal="right" vertical="center"/>
    </xf>
    <xf numFmtId="4" fontId="10" fillId="2" borderId="9" xfId="15" applyNumberFormat="1" applyFont="1" applyFill="1" applyBorder="1" applyAlignment="1" applyProtection="1">
      <alignment horizontal="right" vertical="center"/>
    </xf>
    <xf numFmtId="0" fontId="7" fillId="0" borderId="18" xfId="15" applyFont="1" applyBorder="1" applyAlignment="1">
      <alignment horizontal="right"/>
    </xf>
    <xf numFmtId="0" fontId="7" fillId="0" borderId="18" xfId="15" applyFont="1" applyBorder="1"/>
    <xf numFmtId="4" fontId="10" fillId="0" borderId="18" xfId="15" applyNumberFormat="1" applyFont="1" applyBorder="1" applyAlignment="1">
      <alignment horizontal="center" wrapText="1"/>
    </xf>
    <xf numFmtId="4" fontId="10" fillId="0" borderId="0" xfId="15" applyNumberFormat="1" applyFont="1" applyBorder="1" applyAlignment="1">
      <alignment horizontal="center" wrapText="1"/>
    </xf>
    <xf numFmtId="0" fontId="19" fillId="0" borderId="0" xfId="15" applyFont="1" applyAlignment="1">
      <alignment horizontal="right"/>
    </xf>
    <xf numFmtId="0" fontId="8" fillId="0" borderId="0" xfId="15" applyAlignment="1">
      <alignment horizontal="left"/>
    </xf>
    <xf numFmtId="0" fontId="9" fillId="0" borderId="0" xfId="0" applyFont="1" applyBorder="1" applyAlignment="1" applyProtection="1">
      <alignment horizontal="left"/>
    </xf>
    <xf numFmtId="169" fontId="5" fillId="3" borderId="9" xfId="0" applyNumberFormat="1" applyFont="1" applyFill="1" applyBorder="1" applyAlignment="1" applyProtection="1">
      <alignment horizontal="left"/>
      <protection locked="0"/>
    </xf>
    <xf numFmtId="9" fontId="9" fillId="0" borderId="0" xfId="0" applyNumberFormat="1" applyFont="1" applyBorder="1" applyAlignment="1" applyProtection="1">
      <alignment horizontal="center"/>
    </xf>
    <xf numFmtId="4" fontId="34" fillId="3" borderId="12" xfId="0" applyNumberFormat="1" applyFont="1" applyFill="1" applyBorder="1" applyProtection="1">
      <protection locked="0"/>
    </xf>
    <xf numFmtId="9" fontId="9" fillId="0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4" fontId="34" fillId="3" borderId="9" xfId="0" applyNumberFormat="1" applyFont="1" applyFill="1" applyBorder="1" applyProtection="1">
      <protection locked="0"/>
    </xf>
    <xf numFmtId="4" fontId="9" fillId="0" borderId="0" xfId="0" applyNumberFormat="1" applyFont="1" applyFill="1" applyBorder="1" applyProtection="1"/>
    <xf numFmtId="4" fontId="14" fillId="2" borderId="9" xfId="0" applyNumberFormat="1" applyFont="1" applyFill="1" applyBorder="1" applyProtection="1">
      <protection hidden="1"/>
    </xf>
    <xf numFmtId="43" fontId="6" fillId="6" borderId="0" xfId="10" applyNumberFormat="1" applyFont="1" applyFill="1" applyBorder="1" applyProtection="1">
      <protection hidden="1"/>
    </xf>
    <xf numFmtId="4" fontId="6" fillId="6" borderId="0" xfId="9" applyNumberFormat="1" applyFont="1" applyFill="1" applyBorder="1" applyAlignment="1" applyProtection="1">
      <alignment horizontal="center" vertical="center"/>
      <protection hidden="1"/>
    </xf>
    <xf numFmtId="4" fontId="14" fillId="2" borderId="41" xfId="0" applyNumberFormat="1" applyFont="1" applyFill="1" applyBorder="1" applyProtection="1">
      <protection hidden="1"/>
    </xf>
    <xf numFmtId="4" fontId="34" fillId="0" borderId="0" xfId="9" applyNumberFormat="1" applyFont="1" applyFill="1" applyBorder="1" applyAlignment="1" applyProtection="1">
      <protection locked="0"/>
    </xf>
    <xf numFmtId="4" fontId="34" fillId="0" borderId="0" xfId="9" applyNumberFormat="1" applyFont="1" applyBorder="1" applyAlignment="1" applyProtection="1">
      <protection locked="0"/>
    </xf>
    <xf numFmtId="0" fontId="18" fillId="3" borderId="0" xfId="15" applyNumberFormat="1" applyFont="1" applyFill="1" applyBorder="1" applyAlignment="1" applyProtection="1">
      <protection locked="0"/>
    </xf>
    <xf numFmtId="4" fontId="18" fillId="3" borderId="31" xfId="2" applyNumberFormat="1" applyFont="1" applyFill="1" applyBorder="1" applyAlignment="1" applyProtection="1">
      <protection locked="0"/>
    </xf>
    <xf numFmtId="4" fontId="7" fillId="0" borderId="17" xfId="2" applyNumberFormat="1" applyFont="1" applyFill="1" applyBorder="1" applyAlignment="1">
      <alignment horizontal="right"/>
    </xf>
    <xf numFmtId="165" fontId="5" fillId="0" borderId="0" xfId="0" applyNumberFormat="1" applyFont="1"/>
    <xf numFmtId="0" fontId="8" fillId="0" borderId="19" xfId="12" applyBorder="1"/>
    <xf numFmtId="49" fontId="8" fillId="0" borderId="0" xfId="12" applyNumberFormat="1" applyFill="1" applyBorder="1" applyAlignment="1">
      <alignment horizontal="left"/>
    </xf>
    <xf numFmtId="4" fontId="18" fillId="3" borderId="31" xfId="15" applyNumberFormat="1" applyFont="1" applyFill="1" applyBorder="1" applyAlignment="1" applyProtection="1">
      <protection locked="0"/>
    </xf>
    <xf numFmtId="0" fontId="8" fillId="0" borderId="0" xfId="12" applyFont="1" applyFill="1" applyAlignment="1" applyProtection="1">
      <alignment vertical="top"/>
    </xf>
    <xf numFmtId="0" fontId="8" fillId="0" borderId="0" xfId="12" applyFill="1"/>
    <xf numFmtId="9" fontId="8" fillId="0" borderId="0" xfId="3" applyFont="1" applyFill="1" applyBorder="1" applyAlignment="1" applyProtection="1">
      <protection locked="0"/>
    </xf>
    <xf numFmtId="9" fontId="8" fillId="0" borderId="0" xfId="3" applyFont="1" applyFill="1" applyBorder="1" applyAlignment="1" applyProtection="1"/>
    <xf numFmtId="49" fontId="41" fillId="0" borderId="0" xfId="9" applyNumberFormat="1" applyFont="1" applyFill="1" applyAlignment="1" applyProtection="1"/>
    <xf numFmtId="4" fontId="19" fillId="0" borderId="0" xfId="14" applyNumberFormat="1" applyFont="1" applyAlignment="1">
      <alignment horizontal="left"/>
    </xf>
    <xf numFmtId="0" fontId="8" fillId="0" borderId="0" xfId="8" applyFont="1" applyProtection="1"/>
    <xf numFmtId="0" fontId="8" fillId="0" borderId="0" xfId="8" applyFont="1" applyAlignment="1" applyProtection="1">
      <alignment horizontal="right"/>
    </xf>
    <xf numFmtId="0" fontId="8" fillId="0" borderId="0" xfId="8" applyFont="1" applyProtection="1">
      <protection hidden="1"/>
    </xf>
    <xf numFmtId="0" fontId="8" fillId="0" borderId="0" xfId="8" applyFont="1" applyAlignment="1" applyProtection="1">
      <alignment horizontal="right"/>
      <protection hidden="1"/>
    </xf>
    <xf numFmtId="0" fontId="19" fillId="0" borderId="0" xfId="8" applyFont="1" applyAlignment="1" applyProtection="1">
      <alignment horizontal="right" wrapText="1"/>
      <protection hidden="1"/>
    </xf>
    <xf numFmtId="0" fontId="19" fillId="0" borderId="0" xfId="8" applyFont="1" applyAlignment="1" applyProtection="1">
      <alignment horizontal="right"/>
      <protection hidden="1"/>
    </xf>
    <xf numFmtId="0" fontId="8" fillId="5" borderId="9" xfId="8" applyFont="1" applyFill="1" applyBorder="1" applyAlignment="1" applyProtection="1">
      <alignment horizontal="center"/>
      <protection hidden="1"/>
    </xf>
    <xf numFmtId="10" fontId="19" fillId="5" borderId="9" xfId="3" applyNumberFormat="1" applyFont="1" applyFill="1" applyBorder="1" applyAlignment="1" applyProtection="1">
      <alignment horizontal="center"/>
      <protection hidden="1"/>
    </xf>
    <xf numFmtId="0" fontId="36" fillId="0" borderId="0" xfId="9" applyFont="1" applyFill="1" applyAlignment="1" applyProtection="1">
      <alignment horizontal="center"/>
    </xf>
    <xf numFmtId="0" fontId="9" fillId="0" borderId="0" xfId="9" applyFont="1" applyProtection="1"/>
    <xf numFmtId="2" fontId="19" fillId="5" borderId="9" xfId="8" applyNumberFormat="1" applyFont="1" applyFill="1" applyBorder="1" applyProtection="1">
      <protection hidden="1"/>
    </xf>
    <xf numFmtId="0" fontId="5" fillId="0" borderId="7" xfId="9" applyBorder="1" applyProtection="1"/>
    <xf numFmtId="0" fontId="5" fillId="0" borderId="24" xfId="9" applyBorder="1" applyProtection="1"/>
    <xf numFmtId="0" fontId="7" fillId="0" borderId="25" xfId="15" applyFont="1" applyBorder="1" applyAlignment="1">
      <alignment horizontal="right"/>
    </xf>
    <xf numFmtId="0" fontId="7" fillId="0" borderId="6" xfId="15" applyFont="1" applyBorder="1" applyAlignment="1">
      <alignment horizontal="left"/>
    </xf>
    <xf numFmtId="4" fontId="18" fillId="0" borderId="49" xfId="15" applyNumberFormat="1" applyFont="1" applyBorder="1" applyAlignment="1" applyProtection="1"/>
    <xf numFmtId="0" fontId="8" fillId="0" borderId="49" xfId="15" applyBorder="1"/>
    <xf numFmtId="0" fontId="7" fillId="0" borderId="6" xfId="15" applyFont="1" applyBorder="1" applyAlignment="1">
      <alignment horizontal="right"/>
    </xf>
    <xf numFmtId="4" fontId="18" fillId="0" borderId="6" xfId="15" applyNumberFormat="1" applyFont="1" applyBorder="1" applyAlignment="1" applyProtection="1"/>
    <xf numFmtId="0" fontId="8" fillId="0" borderId="6" xfId="15" applyBorder="1"/>
    <xf numFmtId="4" fontId="18" fillId="3" borderId="19" xfId="15" applyNumberFormat="1" applyFont="1" applyFill="1" applyBorder="1" applyAlignment="1" applyProtection="1">
      <protection locked="0"/>
    </xf>
    <xf numFmtId="0" fontId="18" fillId="3" borderId="1" xfId="15" applyNumberFormat="1" applyFont="1" applyFill="1" applyBorder="1" applyAlignment="1" applyProtection="1">
      <protection locked="0"/>
    </xf>
    <xf numFmtId="4" fontId="18" fillId="5" borderId="1" xfId="15" applyNumberFormat="1" applyFont="1" applyFill="1" applyBorder="1" applyAlignment="1" applyProtection="1"/>
    <xf numFmtId="0" fontId="10" fillId="0" borderId="18" xfId="15" applyFont="1" applyBorder="1" applyAlignment="1">
      <alignment horizontal="right"/>
    </xf>
    <xf numFmtId="4" fontId="7" fillId="0" borderId="18" xfId="15" applyNumberFormat="1" applyFont="1" applyBorder="1" applyAlignment="1"/>
    <xf numFmtId="4" fontId="7" fillId="0" borderId="18" xfId="15" applyNumberFormat="1" applyFont="1" applyBorder="1" applyAlignment="1" applyProtection="1"/>
    <xf numFmtId="0" fontId="8" fillId="0" borderId="18" xfId="15" applyBorder="1"/>
    <xf numFmtId="0" fontId="10" fillId="0" borderId="6" xfId="15" applyFont="1" applyBorder="1" applyAlignment="1">
      <alignment horizontal="right"/>
    </xf>
    <xf numFmtId="0" fontId="7" fillId="0" borderId="6" xfId="15" applyFont="1" applyBorder="1"/>
    <xf numFmtId="4" fontId="7" fillId="0" borderId="6" xfId="15" applyNumberFormat="1" applyFont="1" applyBorder="1" applyAlignment="1"/>
    <xf numFmtId="4" fontId="7" fillId="0" borderId="6" xfId="15" applyNumberFormat="1" applyFont="1" applyBorder="1" applyAlignment="1" applyProtection="1"/>
    <xf numFmtId="0" fontId="19" fillId="5" borderId="0" xfId="15" applyFont="1" applyFill="1" applyAlignment="1">
      <alignment horizontal="center" vertical="center"/>
    </xf>
    <xf numFmtId="0" fontId="7" fillId="7" borderId="0" xfId="14" applyFont="1" applyFill="1"/>
    <xf numFmtId="0" fontId="7" fillId="7" borderId="0" xfId="2" applyFont="1" applyFill="1" applyBorder="1" applyAlignment="1">
      <alignment horizontal="left"/>
    </xf>
    <xf numFmtId="166" fontId="7" fillId="0" borderId="0" xfId="3" applyNumberFormat="1" applyFont="1" applyProtection="1">
      <protection hidden="1"/>
    </xf>
    <xf numFmtId="0" fontId="45" fillId="0" borderId="0" xfId="9" applyFont="1" applyProtection="1"/>
    <xf numFmtId="0" fontId="8" fillId="0" borderId="0" xfId="8" applyFont="1" applyFill="1" applyProtection="1">
      <protection hidden="1"/>
    </xf>
    <xf numFmtId="0" fontId="7" fillId="0" borderId="0" xfId="2" applyFont="1" applyFill="1" applyBorder="1" applyAlignment="1">
      <alignment horizontal="left"/>
    </xf>
    <xf numFmtId="0" fontId="7" fillId="7" borderId="16" xfId="14" applyFont="1" applyFill="1" applyBorder="1" applyAlignment="1">
      <alignment horizontal="right"/>
    </xf>
    <xf numFmtId="0" fontId="10" fillId="0" borderId="0" xfId="14" applyFont="1" applyFill="1"/>
    <xf numFmtId="0" fontId="7" fillId="0" borderId="0" xfId="14" applyFont="1" applyFill="1"/>
    <xf numFmtId="0" fontId="10" fillId="0" borderId="0" xfId="14" applyFont="1" applyFill="1" applyBorder="1"/>
    <xf numFmtId="0" fontId="7" fillId="0" borderId="0" xfId="14" applyFont="1" applyFill="1" applyAlignment="1">
      <alignment horizontal="left"/>
    </xf>
    <xf numFmtId="0" fontId="7" fillId="0" borderId="19" xfId="14" applyFont="1" applyFill="1" applyBorder="1"/>
    <xf numFmtId="9" fontId="0" fillId="0" borderId="0" xfId="0" applyNumberFormat="1" applyBorder="1" applyProtection="1"/>
    <xf numFmtId="0" fontId="8" fillId="9" borderId="9" xfId="8" applyFont="1" applyFill="1" applyBorder="1" applyAlignment="1" applyProtection="1">
      <alignment horizontal="center"/>
      <protection locked="0"/>
    </xf>
    <xf numFmtId="168" fontId="8" fillId="0" borderId="0" xfId="10" applyNumberFormat="1" applyFont="1" applyFill="1" applyBorder="1" applyAlignment="1" applyProtection="1">
      <alignment horizontal="right"/>
      <protection locked="0"/>
    </xf>
    <xf numFmtId="49" fontId="8" fillId="0" borderId="0" xfId="9" applyNumberFormat="1" applyFont="1" applyFill="1" applyBorder="1" applyAlignment="1" applyProtection="1">
      <protection locked="0"/>
    </xf>
    <xf numFmtId="167" fontId="8" fillId="0" borderId="0" xfId="10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60" fillId="0" borderId="0" xfId="1" applyFont="1" applyAlignment="1" applyProtection="1"/>
    <xf numFmtId="0" fontId="59" fillId="7" borderId="0" xfId="8" applyFont="1" applyFill="1" applyAlignment="1" applyProtection="1">
      <alignment horizontal="right"/>
      <protection hidden="1"/>
    </xf>
    <xf numFmtId="0" fontId="59" fillId="0" borderId="0" xfId="8" applyFont="1" applyFill="1" applyAlignment="1" applyProtection="1">
      <alignment horizontal="right"/>
      <protection hidden="1"/>
    </xf>
    <xf numFmtId="0" fontId="42" fillId="0" borderId="0" xfId="8" applyFont="1" applyFill="1" applyAlignment="1" applyProtection="1">
      <alignment horizontal="left"/>
    </xf>
    <xf numFmtId="0" fontId="54" fillId="0" borderId="0" xfId="8" applyFont="1" applyFill="1" applyProtection="1"/>
    <xf numFmtId="0" fontId="54" fillId="0" borderId="0" xfId="8" applyFont="1" applyFill="1" applyAlignment="1" applyProtection="1">
      <alignment horizontal="right"/>
    </xf>
    <xf numFmtId="0" fontId="8" fillId="0" borderId="0" xfId="8" applyFont="1" applyFill="1" applyBorder="1" applyAlignment="1" applyProtection="1">
      <alignment horizontal="center"/>
      <protection locked="0"/>
    </xf>
    <xf numFmtId="0" fontId="8" fillId="0" borderId="0" xfId="8" applyFont="1" applyFill="1" applyProtection="1"/>
    <xf numFmtId="0" fontId="61" fillId="0" borderId="0" xfId="8" applyFont="1" applyAlignment="1" applyProtection="1">
      <alignment horizontal="right"/>
      <protection hidden="1"/>
    </xf>
    <xf numFmtId="43" fontId="8" fillId="0" borderId="0" xfId="10" applyFont="1" applyFill="1" applyBorder="1" applyAlignment="1" applyProtection="1"/>
    <xf numFmtId="0" fontId="55" fillId="0" borderId="0" xfId="14" applyFont="1" applyFill="1" applyAlignment="1" applyProtection="1">
      <alignment horizontal="center"/>
      <protection locked="0"/>
    </xf>
    <xf numFmtId="0" fontId="58" fillId="0" borderId="16" xfId="12" applyFont="1" applyBorder="1" applyAlignment="1">
      <alignment horizontal="left"/>
    </xf>
    <xf numFmtId="10" fontId="10" fillId="2" borderId="4" xfId="0" applyNumberFormat="1" applyFont="1" applyFill="1" applyBorder="1" applyProtection="1">
      <protection hidden="1"/>
    </xf>
    <xf numFmtId="9" fontId="10" fillId="0" borderId="2" xfId="0" applyNumberFormat="1" applyFont="1" applyFill="1" applyBorder="1" applyProtection="1"/>
    <xf numFmtId="10" fontId="7" fillId="3" borderId="1" xfId="0" applyNumberFormat="1" applyFont="1" applyFill="1" applyBorder="1" applyProtection="1">
      <protection locked="0"/>
    </xf>
    <xf numFmtId="10" fontId="7" fillId="3" borderId="1" xfId="6" applyNumberFormat="1" applyFont="1" applyFill="1" applyBorder="1" applyProtection="1">
      <protection locked="0"/>
    </xf>
    <xf numFmtId="10" fontId="7" fillId="3" borderId="1" xfId="3" applyNumberFormat="1" applyFont="1" applyFill="1" applyBorder="1" applyProtection="1">
      <protection locked="0"/>
    </xf>
    <xf numFmtId="0" fontId="7" fillId="3" borderId="0" xfId="6" applyNumberFormat="1" applyFont="1" applyFill="1" applyBorder="1" applyProtection="1">
      <protection locked="0"/>
    </xf>
    <xf numFmtId="0" fontId="7" fillId="0" borderId="18" xfId="2" applyFont="1" applyBorder="1" applyAlignment="1">
      <alignment horizontal="left"/>
    </xf>
    <xf numFmtId="4" fontId="18" fillId="0" borderId="18" xfId="2" applyNumberFormat="1" applyFont="1" applyBorder="1" applyAlignment="1" applyProtection="1"/>
    <xf numFmtId="0" fontId="7" fillId="0" borderId="0" xfId="2" applyFont="1" applyBorder="1" applyAlignment="1">
      <alignment horizontal="right"/>
    </xf>
    <xf numFmtId="0" fontId="10" fillId="0" borderId="10" xfId="2" applyFont="1" applyBorder="1" applyAlignment="1">
      <alignment horizontal="right"/>
    </xf>
    <xf numFmtId="0" fontId="10" fillId="0" borderId="18" xfId="2" applyFont="1" applyBorder="1"/>
    <xf numFmtId="4" fontId="7" fillId="0" borderId="18" xfId="2" applyNumberFormat="1" applyFont="1" applyFill="1" applyBorder="1" applyAlignment="1">
      <alignment horizontal="right"/>
    </xf>
    <xf numFmtId="4" fontId="7" fillId="2" borderId="52" xfId="2" applyNumberFormat="1" applyFont="1" applyFill="1" applyBorder="1" applyAlignment="1" applyProtection="1">
      <alignment horizontal="right"/>
    </xf>
    <xf numFmtId="4" fontId="7" fillId="2" borderId="53" xfId="2" applyNumberFormat="1" applyFont="1" applyFill="1" applyBorder="1" applyAlignment="1" applyProtection="1">
      <alignment horizontal="right"/>
    </xf>
    <xf numFmtId="2" fontId="8" fillId="9" borderId="9" xfId="8" applyNumberFormat="1" applyFont="1" applyFill="1" applyBorder="1" applyAlignment="1" applyProtection="1">
      <alignment horizontal="center"/>
      <protection locked="0"/>
    </xf>
    <xf numFmtId="0" fontId="8" fillId="0" borderId="0" xfId="8" applyFont="1" applyFill="1" applyAlignment="1" applyProtection="1">
      <alignment horizontal="right"/>
      <protection hidden="1"/>
    </xf>
    <xf numFmtId="1" fontId="8" fillId="9" borderId="9" xfId="8" applyNumberFormat="1" applyFont="1" applyFill="1" applyBorder="1" applyAlignment="1" applyProtection="1">
      <alignment horizontal="center"/>
      <protection locked="0"/>
    </xf>
    <xf numFmtId="4" fontId="6" fillId="5" borderId="0" xfId="9" applyNumberFormat="1" applyFont="1" applyFill="1" applyBorder="1" applyProtection="1">
      <protection hidden="1"/>
    </xf>
    <xf numFmtId="4" fontId="6" fillId="5" borderId="0" xfId="9" applyNumberFormat="1" applyFont="1" applyFill="1" applyBorder="1" applyProtection="1">
      <protection locked="0"/>
    </xf>
    <xf numFmtId="4" fontId="13" fillId="5" borderId="0" xfId="9" applyNumberFormat="1" applyFont="1" applyFill="1" applyBorder="1" applyProtection="1">
      <protection locked="0"/>
    </xf>
    <xf numFmtId="2" fontId="8" fillId="5" borderId="9" xfId="8" applyNumberFormat="1" applyFont="1" applyFill="1" applyBorder="1" applyAlignment="1" applyProtection="1">
      <alignment horizontal="center"/>
      <protection locked="0"/>
    </xf>
    <xf numFmtId="0" fontId="37" fillId="0" borderId="0" xfId="0" applyFont="1" applyFill="1"/>
    <xf numFmtId="0" fontId="5" fillId="0" borderId="24" xfId="9" applyBorder="1" applyAlignment="1" applyProtection="1">
      <alignment horizontal="right"/>
    </xf>
    <xf numFmtId="0" fontId="5" fillId="7" borderId="24" xfId="9" applyFill="1" applyBorder="1" applyAlignment="1" applyProtection="1">
      <alignment horizontal="right"/>
    </xf>
    <xf numFmtId="0" fontId="5" fillId="7" borderId="24" xfId="9" applyFill="1" applyBorder="1" applyProtection="1"/>
    <xf numFmtId="0" fontId="5" fillId="7" borderId="8" xfId="9" applyFill="1" applyBorder="1" applyAlignment="1" applyProtection="1">
      <alignment horizontal="right"/>
    </xf>
    <xf numFmtId="4" fontId="8" fillId="0" borderId="0" xfId="12" applyNumberFormat="1" applyFont="1" applyFill="1" applyBorder="1" applyAlignment="1" applyProtection="1"/>
    <xf numFmtId="0" fontId="54" fillId="0" borderId="0" xfId="8" applyFont="1" applyFill="1" applyAlignment="1" applyProtection="1">
      <alignment horizontal="right"/>
      <protection hidden="1"/>
    </xf>
    <xf numFmtId="3" fontId="13" fillId="5" borderId="0" xfId="9" applyNumberFormat="1" applyFont="1" applyFill="1" applyBorder="1" applyProtection="1">
      <protection locked="0"/>
    </xf>
    <xf numFmtId="0" fontId="54" fillId="0" borderId="0" xfId="8" applyFont="1" applyProtection="1"/>
    <xf numFmtId="0" fontId="63" fillId="0" borderId="0" xfId="8" applyFont="1" applyProtection="1"/>
    <xf numFmtId="0" fontId="7" fillId="0" borderId="54" xfId="12" applyFont="1" applyBorder="1" applyAlignment="1" applyProtection="1">
      <alignment horizontal="right"/>
    </xf>
    <xf numFmtId="0" fontId="7" fillId="0" borderId="55" xfId="12" applyFont="1" applyBorder="1" applyProtection="1"/>
    <xf numFmtId="2" fontId="16" fillId="0" borderId="55" xfId="12" applyNumberFormat="1" applyFont="1" applyBorder="1" applyAlignment="1" applyProtection="1">
      <alignment horizontal="center" wrapText="1"/>
    </xf>
    <xf numFmtId="0" fontId="44" fillId="0" borderId="56" xfId="12" applyFont="1" applyBorder="1" applyAlignment="1" applyProtection="1">
      <alignment horizontal="left"/>
    </xf>
    <xf numFmtId="0" fontId="44" fillId="0" borderId="51" xfId="12" applyFont="1" applyBorder="1" applyAlignment="1" applyProtection="1">
      <alignment horizontal="left"/>
    </xf>
    <xf numFmtId="0" fontId="8" fillId="0" borderId="56" xfId="12" applyFont="1" applyBorder="1" applyAlignment="1" applyProtection="1">
      <alignment horizontal="left"/>
    </xf>
    <xf numFmtId="0" fontId="8" fillId="0" borderId="51" xfId="12" applyFont="1" applyBorder="1" applyAlignment="1" applyProtection="1">
      <alignment horizontal="left"/>
    </xf>
    <xf numFmtId="0" fontId="5" fillId="3" borderId="57" xfId="0" applyFont="1" applyFill="1" applyBorder="1" applyAlignment="1" applyProtection="1">
      <protection locked="0"/>
    </xf>
    <xf numFmtId="0" fontId="5" fillId="3" borderId="58" xfId="0" applyFont="1" applyFill="1" applyBorder="1" applyAlignment="1" applyProtection="1">
      <protection locked="0"/>
    </xf>
    <xf numFmtId="0" fontId="5" fillId="3" borderId="59" xfId="0" applyFont="1" applyFill="1" applyBorder="1" applyAlignment="1" applyProtection="1">
      <protection locked="0"/>
    </xf>
    <xf numFmtId="0" fontId="5" fillId="3" borderId="6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8" fillId="0" borderId="0" xfId="12" applyFont="1" applyFill="1" applyBorder="1" applyAlignment="1" applyProtection="1">
      <alignment horizontal="left"/>
    </xf>
    <xf numFmtId="0" fontId="7" fillId="0" borderId="0" xfId="12" applyFont="1" applyFill="1" applyBorder="1" applyAlignment="1" applyProtection="1">
      <alignment horizontal="right"/>
    </xf>
    <xf numFmtId="0" fontId="7" fillId="0" borderId="0" xfId="12" applyFont="1" applyFill="1" applyBorder="1" applyProtection="1"/>
    <xf numFmtId="2" fontId="16" fillId="0" borderId="0" xfId="12" applyNumberFormat="1" applyFont="1" applyFill="1" applyBorder="1" applyAlignment="1" applyProtection="1">
      <alignment horizontal="center" wrapText="1"/>
    </xf>
    <xf numFmtId="0" fontId="8" fillId="0" borderId="0" xfId="12" applyFill="1" applyBorder="1"/>
    <xf numFmtId="164" fontId="65" fillId="2" borderId="7" xfId="0" applyNumberFormat="1" applyFont="1" applyFill="1" applyBorder="1" applyAlignment="1"/>
    <xf numFmtId="0" fontId="13" fillId="2" borderId="24" xfId="0" applyFont="1" applyFill="1" applyBorder="1" applyAlignment="1"/>
    <xf numFmtId="0" fontId="13" fillId="2" borderId="8" xfId="0" applyFont="1" applyFill="1" applyBorder="1" applyAlignment="1"/>
    <xf numFmtId="0" fontId="8" fillId="3" borderId="44" xfId="12" applyFont="1" applyFill="1" applyBorder="1" applyAlignment="1" applyProtection="1">
      <protection locked="0"/>
    </xf>
    <xf numFmtId="0" fontId="8" fillId="3" borderId="21" xfId="12" applyFont="1" applyFill="1" applyBorder="1" applyAlignment="1" applyProtection="1">
      <protection locked="0"/>
    </xf>
    <xf numFmtId="0" fontId="8" fillId="0" borderId="16" xfId="12" applyFont="1" applyBorder="1" applyAlignment="1" applyProtection="1">
      <alignment horizontal="left"/>
    </xf>
    <xf numFmtId="0" fontId="19" fillId="0" borderId="0" xfId="12" applyFont="1" applyBorder="1" applyAlignment="1" applyProtection="1">
      <alignment horizontal="right"/>
    </xf>
    <xf numFmtId="44" fontId="5" fillId="3" borderId="21" xfId="18" applyFont="1" applyFill="1" applyBorder="1" applyAlignment="1" applyProtection="1">
      <protection locked="0"/>
    </xf>
    <xf numFmtId="0" fontId="67" fillId="0" borderId="16" xfId="12" applyFont="1" applyBorder="1" applyAlignment="1">
      <alignment horizontal="left"/>
    </xf>
    <xf numFmtId="0" fontId="8" fillId="3" borderId="45" xfId="12" applyFont="1" applyFill="1" applyBorder="1" applyAlignment="1" applyProtection="1">
      <protection locked="0"/>
    </xf>
    <xf numFmtId="0" fontId="8" fillId="3" borderId="20" xfId="12" applyFont="1" applyFill="1" applyBorder="1" applyAlignment="1" applyProtection="1">
      <protection locked="0"/>
    </xf>
    <xf numFmtId="0" fontId="8" fillId="3" borderId="43" xfId="12" applyFont="1" applyFill="1" applyBorder="1" applyAlignment="1" applyProtection="1">
      <protection locked="0"/>
    </xf>
    <xf numFmtId="0" fontId="8" fillId="3" borderId="46" xfId="12" applyFont="1" applyFill="1" applyBorder="1" applyAlignment="1" applyProtection="1">
      <protection locked="0"/>
    </xf>
    <xf numFmtId="0" fontId="8" fillId="3" borderId="47" xfId="12" applyFont="1" applyFill="1" applyBorder="1" applyAlignment="1" applyProtection="1">
      <protection locked="0"/>
    </xf>
    <xf numFmtId="0" fontId="8" fillId="3" borderId="48" xfId="12" applyFont="1" applyFill="1" applyBorder="1" applyAlignment="1" applyProtection="1">
      <protection locked="0"/>
    </xf>
    <xf numFmtId="0" fontId="8" fillId="0" borderId="18" xfId="12" applyFont="1" applyBorder="1" applyAlignment="1">
      <alignment horizontal="right"/>
    </xf>
    <xf numFmtId="0" fontId="8" fillId="0" borderId="18" xfId="12" applyFont="1" applyFill="1" applyBorder="1" applyAlignment="1">
      <alignment horizontal="left"/>
    </xf>
    <xf numFmtId="4" fontId="47" fillId="0" borderId="18" xfId="12" applyNumberFormat="1" applyFont="1" applyFill="1" applyBorder="1" applyAlignment="1" applyProtection="1">
      <protection locked="0"/>
    </xf>
    <xf numFmtId="0" fontId="58" fillId="0" borderId="0" xfId="12" applyFont="1" applyBorder="1" applyAlignment="1">
      <alignment horizontal="left"/>
    </xf>
    <xf numFmtId="4" fontId="58" fillId="0" borderId="0" xfId="12" applyNumberFormat="1" applyFont="1" applyFill="1" applyBorder="1" applyAlignment="1" applyProtection="1">
      <alignment horizontal="right"/>
      <protection locked="0"/>
    </xf>
    <xf numFmtId="0" fontId="19" fillId="0" borderId="0" xfId="12" applyFont="1" applyBorder="1" applyAlignment="1" applyProtection="1">
      <alignment horizontal="center"/>
    </xf>
    <xf numFmtId="0" fontId="8" fillId="0" borderId="0" xfId="12" applyFill="1" applyBorder="1" applyAlignment="1">
      <alignment vertical="center"/>
    </xf>
    <xf numFmtId="4" fontId="47" fillId="0" borderId="0" xfId="12" applyNumberFormat="1" applyFont="1" applyFill="1" applyBorder="1" applyAlignment="1" applyProtection="1"/>
    <xf numFmtId="4" fontId="3" fillId="0" borderId="0" xfId="12" applyNumberFormat="1" applyFont="1" applyFill="1" applyBorder="1" applyAlignment="1" applyProtection="1">
      <protection locked="0"/>
    </xf>
    <xf numFmtId="4" fontId="8" fillId="0" borderId="0" xfId="12" applyNumberFormat="1" applyFont="1" applyFill="1" applyBorder="1" applyAlignment="1"/>
    <xf numFmtId="0" fontId="8" fillId="0" borderId="0" xfId="12" applyFont="1" applyFill="1" applyBorder="1" applyAlignment="1" applyProtection="1">
      <alignment horizontal="left"/>
      <protection locked="0"/>
    </xf>
    <xf numFmtId="9" fontId="8" fillId="0" borderId="0" xfId="3" applyFont="1" applyFill="1" applyBorder="1" applyAlignment="1">
      <alignment horizontal="right" vertical="center"/>
    </xf>
    <xf numFmtId="4" fontId="8" fillId="0" borderId="0" xfId="12" applyNumberFormat="1" applyFont="1" applyFill="1" applyBorder="1" applyAlignment="1">
      <alignment horizontal="right" vertical="center"/>
    </xf>
    <xf numFmtId="0" fontId="8" fillId="0" borderId="0" xfId="12" applyFont="1" applyFill="1" applyBorder="1"/>
    <xf numFmtId="0" fontId="8" fillId="0" borderId="0" xfId="12" applyFont="1" applyFill="1" applyBorder="1" applyAlignment="1" applyProtection="1">
      <protection locked="0"/>
    </xf>
    <xf numFmtId="0" fontId="57" fillId="0" borderId="0" xfId="12" applyFont="1" applyBorder="1" applyAlignment="1">
      <alignment horizontal="left"/>
    </xf>
    <xf numFmtId="0" fontId="8" fillId="0" borderId="0" xfId="12" applyFont="1" applyBorder="1" applyAlignment="1" applyProtection="1">
      <alignment horizontal="center"/>
    </xf>
    <xf numFmtId="0" fontId="19" fillId="0" borderId="0" xfId="12" quotePrefix="1" applyNumberFormat="1" applyFont="1" applyFill="1" applyBorder="1" applyAlignment="1" applyProtection="1">
      <alignment horizontal="center" vertical="top"/>
    </xf>
    <xf numFmtId="0" fontId="8" fillId="3" borderId="20" xfId="12" applyFont="1" applyFill="1" applyBorder="1" applyAlignment="1" applyProtection="1">
      <alignment horizontal="left"/>
      <protection locked="0"/>
    </xf>
    <xf numFmtId="0" fontId="69" fillId="0" borderId="0" xfId="12" applyFont="1" applyBorder="1" applyAlignment="1" applyProtection="1">
      <alignment horizontal="center"/>
    </xf>
    <xf numFmtId="0" fontId="44" fillId="0" borderId="0" xfId="12" applyFont="1" applyBorder="1" applyAlignment="1" applyProtection="1">
      <alignment horizontal="left"/>
    </xf>
    <xf numFmtId="170" fontId="70" fillId="3" borderId="51" xfId="12" applyNumberFormat="1" applyFont="1" applyFill="1" applyBorder="1" applyAlignment="1" applyProtection="1">
      <protection locked="0"/>
    </xf>
    <xf numFmtId="170" fontId="70" fillId="3" borderId="58" xfId="12" applyNumberFormat="1" applyFont="1" applyFill="1" applyBorder="1" applyAlignment="1" applyProtection="1">
      <protection locked="0"/>
    </xf>
    <xf numFmtId="0" fontId="71" fillId="0" borderId="67" xfId="12" applyFont="1" applyBorder="1" applyAlignment="1" applyProtection="1">
      <alignment horizontal="center"/>
    </xf>
    <xf numFmtId="0" fontId="71" fillId="0" borderId="68" xfId="12" applyFont="1" applyBorder="1" applyAlignment="1" applyProtection="1">
      <alignment horizontal="center"/>
    </xf>
    <xf numFmtId="0" fontId="71" fillId="0" borderId="69" xfId="12" applyFont="1" applyBorder="1" applyAlignment="1" applyProtection="1">
      <alignment horizontal="center"/>
    </xf>
    <xf numFmtId="0" fontId="72" fillId="0" borderId="0" xfId="12" applyFont="1" applyAlignment="1">
      <alignment horizontal="right"/>
    </xf>
    <xf numFmtId="0" fontId="8" fillId="11" borderId="0" xfId="12" applyFill="1" applyAlignment="1">
      <alignment vertical="center"/>
    </xf>
    <xf numFmtId="0" fontId="8" fillId="11" borderId="0" xfId="12" applyFont="1" applyFill="1"/>
    <xf numFmtId="0" fontId="8" fillId="11" borderId="0" xfId="12" applyFill="1"/>
    <xf numFmtId="2" fontId="16" fillId="0" borderId="11" xfId="12" applyNumberFormat="1" applyFont="1" applyBorder="1" applyAlignment="1" applyProtection="1">
      <alignment horizontal="center" wrapText="1"/>
    </xf>
    <xf numFmtId="0" fontId="44" fillId="0" borderId="43" xfId="12" applyFont="1" applyBorder="1" applyAlignment="1" applyProtection="1">
      <alignment horizontal="left"/>
    </xf>
    <xf numFmtId="0" fontId="8" fillId="0" borderId="43" xfId="12" applyFont="1" applyBorder="1" applyAlignment="1" applyProtection="1">
      <alignment horizontal="left"/>
    </xf>
    <xf numFmtId="0" fontId="5" fillId="3" borderId="23" xfId="0" applyFont="1" applyFill="1" applyBorder="1" applyAlignment="1" applyProtection="1">
      <protection locked="0"/>
    </xf>
    <xf numFmtId="0" fontId="5" fillId="3" borderId="26" xfId="0" applyFont="1" applyFill="1" applyBorder="1" applyAlignment="1" applyProtection="1">
      <protection locked="0"/>
    </xf>
    <xf numFmtId="2" fontId="16" fillId="0" borderId="70" xfId="12" applyNumberFormat="1" applyFont="1" applyBorder="1" applyAlignment="1" applyProtection="1">
      <alignment horizontal="center" wrapText="1"/>
    </xf>
    <xf numFmtId="0" fontId="44" fillId="0" borderId="71" xfId="12" applyFont="1" applyBorder="1" applyAlignment="1" applyProtection="1">
      <alignment horizontal="left"/>
    </xf>
    <xf numFmtId="0" fontId="8" fillId="0" borderId="71" xfId="12" applyFont="1" applyBorder="1" applyAlignment="1" applyProtection="1">
      <alignment horizontal="left"/>
    </xf>
    <xf numFmtId="0" fontId="73" fillId="0" borderId="0" xfId="0" applyFont="1"/>
    <xf numFmtId="4" fontId="8" fillId="0" borderId="0" xfId="12" applyNumberFormat="1" applyFont="1" applyBorder="1" applyAlignment="1" applyProtection="1">
      <alignment horizontal="center" vertical="center" wrapText="1"/>
    </xf>
    <xf numFmtId="0" fontId="8" fillId="0" borderId="0" xfId="12" applyFont="1" applyFill="1" applyBorder="1" applyAlignment="1" applyProtection="1">
      <alignment horizontal="left"/>
      <protection locked="0"/>
    </xf>
    <xf numFmtId="0" fontId="8" fillId="3" borderId="20" xfId="12" applyFont="1" applyFill="1" applyBorder="1" applyAlignment="1" applyProtection="1">
      <alignment horizontal="left"/>
      <protection locked="0"/>
    </xf>
    <xf numFmtId="0" fontId="8" fillId="0" borderId="16" xfId="14" applyBorder="1"/>
    <xf numFmtId="0" fontId="8" fillId="0" borderId="0" xfId="14" applyBorder="1"/>
    <xf numFmtId="0" fontId="8" fillId="0" borderId="0" xfId="14" applyBorder="1" applyAlignment="1">
      <alignment horizontal="center"/>
    </xf>
    <xf numFmtId="4" fontId="54" fillId="12" borderId="0" xfId="14" applyNumberFormat="1" applyFont="1" applyFill="1" applyBorder="1" applyAlignment="1">
      <alignment horizontal="center"/>
    </xf>
    <xf numFmtId="4" fontId="54" fillId="0" borderId="0" xfId="14" applyNumberFormat="1" applyFont="1" applyBorder="1" applyAlignment="1">
      <alignment horizontal="center"/>
    </xf>
    <xf numFmtId="0" fontId="19" fillId="0" borderId="21" xfId="0" applyFont="1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9" borderId="21" xfId="0" applyFill="1" applyBorder="1" applyAlignment="1" applyProtection="1">
      <protection locked="0"/>
    </xf>
    <xf numFmtId="0" fontId="5" fillId="0" borderId="21" xfId="0" applyFont="1" applyFill="1" applyBorder="1" applyAlignment="1" applyProtection="1">
      <protection locked="0"/>
    </xf>
    <xf numFmtId="170" fontId="57" fillId="3" borderId="0" xfId="12" applyNumberFormat="1" applyFont="1" applyFill="1" applyBorder="1" applyAlignment="1" applyProtection="1">
      <protection locked="0"/>
    </xf>
    <xf numFmtId="0" fontId="19" fillId="7" borderId="0" xfId="12" applyFont="1" applyFill="1" applyBorder="1" applyAlignment="1" applyProtection="1">
      <alignment horizontal="center"/>
    </xf>
    <xf numFmtId="0" fontId="8" fillId="7" borderId="0" xfId="12" applyFill="1"/>
    <xf numFmtId="0" fontId="19" fillId="7" borderId="0" xfId="12" applyFont="1" applyFill="1" applyBorder="1" applyAlignment="1" applyProtection="1">
      <alignment horizontal="center" vertical="center"/>
    </xf>
    <xf numFmtId="0" fontId="8" fillId="7" borderId="0" xfId="12" applyFont="1" applyFill="1" applyBorder="1" applyAlignment="1" applyProtection="1">
      <alignment horizontal="center"/>
    </xf>
    <xf numFmtId="170" fontId="19" fillId="7" borderId="0" xfId="12" applyNumberFormat="1" applyFont="1" applyFill="1" applyBorder="1" applyAlignment="1" applyProtection="1">
      <protection locked="0"/>
    </xf>
    <xf numFmtId="0" fontId="8" fillId="7" borderId="0" xfId="12" applyFont="1" applyFill="1" applyBorder="1" applyAlignment="1" applyProtection="1">
      <alignment horizontal="left"/>
      <protection locked="0"/>
    </xf>
    <xf numFmtId="0" fontId="8" fillId="7" borderId="0" xfId="12" applyFill="1" applyAlignment="1">
      <alignment vertical="center"/>
    </xf>
    <xf numFmtId="0" fontId="5" fillId="3" borderId="51" xfId="0" applyFont="1" applyFill="1" applyBorder="1" applyAlignment="1" applyProtection="1">
      <protection locked="0"/>
    </xf>
    <xf numFmtId="0" fontId="19" fillId="0" borderId="61" xfId="12" applyFont="1" applyFill="1" applyBorder="1" applyAlignment="1" applyProtection="1">
      <alignment horizontal="center" vertical="center"/>
    </xf>
    <xf numFmtId="0" fontId="8" fillId="0" borderId="62" xfId="12" applyFont="1" applyFill="1" applyBorder="1" applyAlignment="1" applyProtection="1">
      <alignment horizontal="center"/>
    </xf>
    <xf numFmtId="0" fontId="8" fillId="0" borderId="64" xfId="12" applyFont="1" applyFill="1" applyBorder="1" applyAlignment="1" applyProtection="1">
      <alignment horizontal="center"/>
    </xf>
    <xf numFmtId="0" fontId="8" fillId="0" borderId="5" xfId="12" applyFont="1" applyFill="1" applyBorder="1" applyAlignment="1" applyProtection="1">
      <alignment horizontal="center"/>
    </xf>
    <xf numFmtId="0" fontId="19" fillId="0" borderId="0" xfId="12" applyFont="1" applyFill="1" applyBorder="1" applyAlignment="1" applyProtection="1">
      <alignment horizontal="center"/>
    </xf>
    <xf numFmtId="0" fontId="19" fillId="0" borderId="0" xfId="12" applyFont="1" applyFill="1" applyAlignment="1">
      <alignment horizontal="right"/>
    </xf>
    <xf numFmtId="0" fontId="19" fillId="0" borderId="0" xfId="12" applyFont="1" applyFill="1" applyBorder="1" applyAlignment="1" applyProtection="1">
      <alignment horizontal="right"/>
    </xf>
    <xf numFmtId="170" fontId="19" fillId="5" borderId="63" xfId="12" quotePrefix="1" applyNumberFormat="1" applyFont="1" applyFill="1" applyBorder="1" applyAlignment="1" applyProtection="1">
      <alignment horizontal="center" vertical="top"/>
    </xf>
    <xf numFmtId="0" fontId="8" fillId="9" borderId="51" xfId="12" applyFont="1" applyFill="1" applyBorder="1" applyAlignment="1" applyProtection="1">
      <protection locked="0"/>
    </xf>
    <xf numFmtId="170" fontId="2" fillId="3" borderId="51" xfId="12" applyNumberFormat="1" applyFont="1" applyFill="1" applyBorder="1" applyAlignment="1" applyProtection="1">
      <alignment horizontal="center"/>
      <protection locked="0"/>
    </xf>
    <xf numFmtId="4" fontId="8" fillId="0" borderId="0" xfId="12" applyNumberFormat="1" applyFont="1" applyBorder="1" applyAlignment="1" applyProtection="1">
      <alignment vertical="center"/>
    </xf>
    <xf numFmtId="0" fontId="8" fillId="0" borderId="0" xfId="12" applyFont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7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5" fillId="0" borderId="0" xfId="9" applyAlignment="1">
      <alignment vertical="center"/>
    </xf>
    <xf numFmtId="0" fontId="28" fillId="0" borderId="0" xfId="9" applyFont="1" applyFill="1" applyAlignment="1">
      <alignment vertical="center"/>
    </xf>
    <xf numFmtId="0" fontId="10" fillId="0" borderId="0" xfId="9" applyFont="1" applyBorder="1" applyAlignment="1">
      <alignment vertical="center"/>
    </xf>
    <xf numFmtId="0" fontId="7" fillId="0" borderId="0" xfId="9" applyFont="1" applyBorder="1" applyAlignment="1">
      <alignment vertical="center"/>
    </xf>
    <xf numFmtId="0" fontId="8" fillId="0" borderId="0" xfId="9" applyFont="1" applyAlignment="1">
      <alignment vertical="center"/>
    </xf>
    <xf numFmtId="0" fontId="29" fillId="0" borderId="0" xfId="9" applyFont="1" applyBorder="1" applyAlignment="1">
      <alignment vertical="center"/>
    </xf>
    <xf numFmtId="0" fontId="7" fillId="0" borderId="0" xfId="2" applyFont="1" applyAlignment="1">
      <alignment vertical="center"/>
    </xf>
    <xf numFmtId="4" fontId="14" fillId="0" borderId="0" xfId="12" applyNumberFormat="1" applyFont="1" applyAlignment="1" applyProtection="1">
      <alignment horizontal="left" vertical="center"/>
    </xf>
    <xf numFmtId="0" fontId="8" fillId="0" borderId="0" xfId="12" applyFont="1" applyAlignment="1" applyProtection="1">
      <alignment vertical="center"/>
    </xf>
    <xf numFmtId="0" fontId="19" fillId="0" borderId="0" xfId="12" quotePrefix="1" applyNumberFormat="1" applyFont="1" applyFill="1" applyBorder="1" applyAlignment="1" applyProtection="1">
      <alignment horizontal="center" vertical="center"/>
    </xf>
    <xf numFmtId="0" fontId="8" fillId="0" borderId="0" xfId="12" applyBorder="1" applyAlignment="1">
      <alignment vertical="center"/>
    </xf>
    <xf numFmtId="0" fontId="7" fillId="0" borderId="0" xfId="12" applyFont="1" applyBorder="1" applyAlignment="1" applyProtection="1">
      <alignment horizontal="right" vertical="center"/>
    </xf>
    <xf numFmtId="0" fontId="7" fillId="0" borderId="0" xfId="12" applyFont="1" applyBorder="1" applyAlignment="1" applyProtection="1">
      <alignment vertical="center"/>
    </xf>
    <xf numFmtId="2" fontId="16" fillId="0" borderId="0" xfId="12" applyNumberFormat="1" applyFont="1" applyBorder="1" applyAlignment="1" applyProtection="1">
      <alignment horizontal="center" vertical="center" wrapText="1"/>
    </xf>
    <xf numFmtId="2" fontId="16" fillId="0" borderId="0" xfId="12" applyNumberFormat="1" applyFont="1" applyFill="1" applyBorder="1" applyAlignment="1" applyProtection="1">
      <alignment horizontal="center" vertical="center" wrapText="1"/>
    </xf>
    <xf numFmtId="0" fontId="19" fillId="0" borderId="0" xfId="12" applyFont="1" applyBorder="1" applyAlignment="1" applyProtection="1">
      <alignment horizontal="right" vertical="center"/>
    </xf>
    <xf numFmtId="49" fontId="19" fillId="0" borderId="0" xfId="12" applyNumberFormat="1" applyFont="1" applyBorder="1" applyAlignment="1" applyProtection="1">
      <alignment horizontal="right" vertical="center"/>
    </xf>
    <xf numFmtId="0" fontId="57" fillId="0" borderId="0" xfId="12" applyFont="1" applyBorder="1" applyAlignment="1" applyProtection="1">
      <alignment vertical="center"/>
    </xf>
    <xf numFmtId="0" fontId="58" fillId="0" borderId="0" xfId="12" applyFont="1" applyBorder="1" applyAlignment="1" applyProtection="1">
      <alignment vertical="center"/>
    </xf>
    <xf numFmtId="4" fontId="8" fillId="0" borderId="0" xfId="12" applyNumberFormat="1" applyFont="1" applyBorder="1" applyAlignment="1" applyProtection="1">
      <alignment horizontal="left" vertical="center"/>
    </xf>
    <xf numFmtId="170" fontId="8" fillId="0" borderId="0" xfId="12" applyNumberFormat="1" applyFont="1" applyFill="1" applyBorder="1" applyAlignment="1" applyProtection="1">
      <alignment vertical="center"/>
    </xf>
    <xf numFmtId="49" fontId="8" fillId="0" borderId="0" xfId="12" applyNumberFormat="1" applyFill="1" applyBorder="1" applyAlignment="1">
      <alignment horizontal="left" vertical="center"/>
    </xf>
    <xf numFmtId="0" fontId="8" fillId="0" borderId="0" xfId="12" applyFont="1" applyBorder="1" applyAlignment="1" applyProtection="1">
      <alignment horizontal="right" vertical="center"/>
    </xf>
    <xf numFmtId="0" fontId="8" fillId="0" borderId="0" xfId="12" applyFont="1" applyBorder="1" applyAlignment="1" applyProtection="1">
      <alignment horizontal="left" vertical="center"/>
    </xf>
    <xf numFmtId="4" fontId="8" fillId="0" borderId="0" xfId="12" applyNumberFormat="1" applyFont="1" applyBorder="1" applyAlignment="1">
      <alignment vertical="center"/>
    </xf>
    <xf numFmtId="0" fontId="8" fillId="0" borderId="0" xfId="12" applyFont="1" applyFill="1" applyBorder="1" applyAlignment="1" applyProtection="1">
      <alignment horizontal="right" vertical="center"/>
    </xf>
    <xf numFmtId="0" fontId="8" fillId="0" borderId="0" xfId="12" applyFont="1" applyFill="1" applyBorder="1" applyAlignment="1" applyProtection="1">
      <alignment horizontal="left" vertical="center"/>
    </xf>
    <xf numFmtId="4" fontId="8" fillId="0" borderId="0" xfId="12" applyNumberFormat="1" applyFont="1" applyFill="1" applyBorder="1" applyAlignment="1" applyProtection="1">
      <alignment vertical="center"/>
    </xf>
    <xf numFmtId="4" fontId="8" fillId="0" borderId="0" xfId="12" applyNumberFormat="1" applyFont="1" applyFill="1" applyBorder="1" applyAlignment="1">
      <alignment vertical="center"/>
    </xf>
    <xf numFmtId="0" fontId="8" fillId="0" borderId="0" xfId="12" applyFill="1" applyAlignment="1">
      <alignment vertical="center"/>
    </xf>
    <xf numFmtId="0" fontId="57" fillId="0" borderId="0" xfId="12" applyFont="1" applyFill="1" applyBorder="1" applyAlignment="1" applyProtection="1">
      <alignment vertical="center"/>
    </xf>
    <xf numFmtId="0" fontId="58" fillId="0" borderId="0" xfId="12" applyFont="1" applyFill="1" applyBorder="1" applyAlignment="1" applyProtection="1">
      <alignment vertical="center"/>
    </xf>
    <xf numFmtId="0" fontId="8" fillId="0" borderId="0" xfId="12" applyFont="1" applyBorder="1" applyAlignment="1">
      <alignment horizontal="left" vertical="center"/>
    </xf>
    <xf numFmtId="0" fontId="8" fillId="0" borderId="0" xfId="12" applyFont="1" applyBorder="1" applyAlignment="1">
      <alignment horizontal="right" vertical="center"/>
    </xf>
    <xf numFmtId="0" fontId="8" fillId="0" borderId="0" xfId="12" applyFont="1" applyFill="1" applyBorder="1" applyAlignment="1">
      <alignment horizontal="left" vertical="center"/>
    </xf>
    <xf numFmtId="4" fontId="47" fillId="0" borderId="0" xfId="12" applyNumberFormat="1" applyFont="1" applyFill="1" applyBorder="1" applyAlignment="1" applyProtection="1">
      <alignment vertical="center"/>
      <protection locked="0"/>
    </xf>
    <xf numFmtId="0" fontId="19" fillId="0" borderId="0" xfId="2" applyFont="1" applyAlignment="1">
      <alignment horizontal="right" vertical="center"/>
    </xf>
    <xf numFmtId="0" fontId="19" fillId="0" borderId="0" xfId="2" applyFont="1" applyAlignment="1">
      <alignment vertical="center"/>
    </xf>
    <xf numFmtId="0" fontId="7" fillId="0" borderId="0" xfId="12" applyFont="1" applyBorder="1" applyAlignment="1">
      <alignment horizontal="right" vertical="center"/>
    </xf>
    <xf numFmtId="0" fontId="7" fillId="0" borderId="0" xfId="12" applyFont="1" applyBorder="1" applyAlignment="1">
      <alignment vertical="center"/>
    </xf>
    <xf numFmtId="4" fontId="10" fillId="0" borderId="0" xfId="12" applyNumberFormat="1" applyFont="1" applyBorder="1" applyAlignment="1">
      <alignment horizontal="center" vertical="center" wrapText="1"/>
    </xf>
    <xf numFmtId="49" fontId="8" fillId="9" borderId="72" xfId="12" applyNumberFormat="1" applyFont="1" applyFill="1" applyBorder="1" applyAlignment="1" applyProtection="1">
      <alignment horizontal="left" vertical="center"/>
    </xf>
    <xf numFmtId="0" fontId="19" fillId="0" borderId="0" xfId="12" applyFont="1" applyAlignment="1">
      <alignment vertical="center"/>
    </xf>
    <xf numFmtId="0" fontId="8" fillId="0" borderId="0" xfId="12" applyFont="1" applyBorder="1" applyAlignment="1" applyProtection="1"/>
    <xf numFmtId="171" fontId="8" fillId="9" borderId="73" xfId="12" applyNumberFormat="1" applyFont="1" applyFill="1" applyBorder="1" applyAlignment="1" applyProtection="1">
      <alignment horizontal="center" vertical="center"/>
    </xf>
    <xf numFmtId="171" fontId="44" fillId="9" borderId="73" xfId="12" applyNumberFormat="1" applyFont="1" applyFill="1" applyBorder="1" applyAlignment="1" applyProtection="1">
      <alignment vertical="center"/>
    </xf>
    <xf numFmtId="49" fontId="19" fillId="5" borderId="72" xfId="12" applyNumberFormat="1" applyFont="1" applyFill="1" applyBorder="1" applyAlignment="1" applyProtection="1">
      <alignment horizontal="left" vertical="center"/>
    </xf>
    <xf numFmtId="171" fontId="19" fillId="5" borderId="73" xfId="12" applyNumberFormat="1" applyFont="1" applyFill="1" applyBorder="1" applyAlignment="1" applyProtection="1">
      <alignment horizontal="center" vertical="center"/>
    </xf>
    <xf numFmtId="170" fontId="74" fillId="5" borderId="63" xfId="12" quotePrefix="1" applyNumberFormat="1" applyFont="1" applyFill="1" applyBorder="1" applyAlignment="1" applyProtection="1">
      <alignment horizontal="right" vertical="top"/>
    </xf>
    <xf numFmtId="49" fontId="8" fillId="9" borderId="20" xfId="12" applyNumberFormat="1" applyFill="1" applyBorder="1" applyAlignment="1">
      <alignment horizontal="center" vertical="center"/>
    </xf>
    <xf numFmtId="0" fontId="8" fillId="3" borderId="20" xfId="12" applyFont="1" applyFill="1" applyBorder="1" applyAlignment="1" applyProtection="1">
      <alignment horizontal="left"/>
      <protection locked="0"/>
    </xf>
    <xf numFmtId="49" fontId="44" fillId="9" borderId="75" xfId="12" applyNumberFormat="1" applyFont="1" applyFill="1" applyBorder="1" applyAlignment="1" applyProtection="1">
      <alignment horizontal="left" vertical="center"/>
    </xf>
    <xf numFmtId="171" fontId="44" fillId="9" borderId="76" xfId="12" applyNumberFormat="1" applyFont="1" applyFill="1" applyBorder="1" applyAlignment="1" applyProtection="1">
      <alignment horizontal="left" vertical="center"/>
    </xf>
    <xf numFmtId="0" fontId="19" fillId="0" borderId="6" xfId="12" applyFont="1" applyFill="1" applyBorder="1" applyAlignment="1" applyProtection="1">
      <alignment vertical="center"/>
    </xf>
    <xf numFmtId="0" fontId="19" fillId="0" borderId="6" xfId="12" applyFont="1" applyFill="1" applyBorder="1" applyAlignment="1">
      <alignment vertical="center"/>
    </xf>
    <xf numFmtId="4" fontId="19" fillId="0" borderId="6" xfId="12" applyNumberFormat="1" applyFont="1" applyFill="1" applyBorder="1" applyAlignment="1" applyProtection="1">
      <alignment vertical="center"/>
    </xf>
    <xf numFmtId="170" fontId="8" fillId="9" borderId="77" xfId="12" applyNumberFormat="1" applyFont="1" applyFill="1" applyBorder="1" applyAlignment="1" applyProtection="1">
      <alignment vertical="center"/>
    </xf>
    <xf numFmtId="4" fontId="8" fillId="9" borderId="72" xfId="12" applyNumberFormat="1" applyFont="1" applyFill="1" applyBorder="1" applyAlignment="1" applyProtection="1">
      <alignment vertical="center"/>
    </xf>
    <xf numFmtId="44" fontId="8" fillId="9" borderId="9" xfId="18" applyFont="1" applyFill="1" applyBorder="1" applyProtection="1">
      <protection locked="0"/>
    </xf>
    <xf numFmtId="44" fontId="8" fillId="9" borderId="51" xfId="18" applyFont="1" applyFill="1" applyBorder="1" applyProtection="1">
      <protection locked="0"/>
    </xf>
    <xf numFmtId="44" fontId="19" fillId="5" borderId="9" xfId="18" applyFont="1" applyFill="1" applyBorder="1" applyProtection="1">
      <protection hidden="1"/>
    </xf>
    <xf numFmtId="44" fontId="8" fillId="0" borderId="0" xfId="18" applyFont="1" applyProtection="1">
      <protection hidden="1"/>
    </xf>
    <xf numFmtId="44" fontId="8" fillId="5" borderId="9" xfId="18" applyFont="1" applyFill="1" applyBorder="1" applyProtection="1">
      <protection hidden="1"/>
    </xf>
    <xf numFmtId="0" fontId="8" fillId="0" borderId="0" xfId="12" applyAlignment="1">
      <alignment horizontal="center"/>
    </xf>
    <xf numFmtId="4" fontId="8" fillId="0" borderId="0" xfId="12" applyNumberFormat="1" applyFont="1" applyBorder="1" applyAlignment="1" applyProtection="1">
      <alignment horizontal="center" wrapText="1"/>
    </xf>
    <xf numFmtId="0" fontId="8" fillId="0" borderId="0" xfId="12" applyFont="1" applyBorder="1" applyAlignment="1" applyProtection="1">
      <alignment horizontal="left"/>
    </xf>
    <xf numFmtId="0" fontId="8" fillId="0" borderId="0" xfId="12" applyBorder="1" applyAlignment="1">
      <alignment horizontal="center"/>
    </xf>
    <xf numFmtId="170" fontId="27" fillId="5" borderId="15" xfId="12" quotePrefix="1" applyNumberFormat="1" applyFont="1" applyFill="1" applyBorder="1" applyAlignment="1" applyProtection="1">
      <alignment horizontal="center"/>
    </xf>
    <xf numFmtId="0" fontId="27" fillId="0" borderId="0" xfId="12" applyFont="1" applyBorder="1" applyAlignment="1" applyProtection="1">
      <alignment wrapText="1"/>
    </xf>
    <xf numFmtId="0" fontId="76" fillId="7" borderId="0" xfId="12" applyFont="1" applyFill="1"/>
    <xf numFmtId="0" fontId="76" fillId="0" borderId="0" xfId="12" applyFont="1"/>
    <xf numFmtId="0" fontId="27" fillId="0" borderId="0" xfId="12" applyFont="1" applyBorder="1" applyAlignment="1" applyProtection="1">
      <alignment horizontal="right" wrapText="1"/>
    </xf>
    <xf numFmtId="171" fontId="19" fillId="5" borderId="73" xfId="12" applyNumberFormat="1" applyFont="1" applyFill="1" applyBorder="1" applyAlignment="1" applyProtection="1">
      <alignment horizontal="center" vertical="center"/>
    </xf>
    <xf numFmtId="171" fontId="44" fillId="5" borderId="76" xfId="12" applyNumberFormat="1" applyFont="1" applyFill="1" applyBorder="1" applyAlignment="1" applyProtection="1">
      <alignment horizontal="left" vertical="center"/>
    </xf>
    <xf numFmtId="0" fontId="77" fillId="0" borderId="0" xfId="12" applyFont="1" applyBorder="1" applyAlignment="1" applyProtection="1">
      <alignment horizontal="center"/>
    </xf>
    <xf numFmtId="0" fontId="71" fillId="3" borderId="51" xfId="12" applyFont="1" applyFill="1" applyBorder="1" applyAlignment="1" applyProtection="1">
      <alignment horizontal="left"/>
      <protection locked="0"/>
    </xf>
    <xf numFmtId="4" fontId="18" fillId="3" borderId="17" xfId="2" applyNumberFormat="1" applyFont="1" applyFill="1" applyBorder="1" applyAlignment="1" applyProtection="1"/>
    <xf numFmtId="0" fontId="8" fillId="0" borderId="0" xfId="12" applyFont="1" applyAlignment="1">
      <alignment vertical="center"/>
    </xf>
    <xf numFmtId="0" fontId="19" fillId="0" borderId="0" xfId="12" applyFont="1" applyBorder="1" applyAlignment="1" applyProtection="1">
      <alignment vertical="center"/>
    </xf>
    <xf numFmtId="4" fontId="19" fillId="0" borderId="0" xfId="12" applyNumberFormat="1" applyFont="1" applyBorder="1" applyAlignment="1" applyProtection="1">
      <alignment vertical="center"/>
    </xf>
    <xf numFmtId="0" fontId="1" fillId="9" borderId="21" xfId="12" applyFont="1" applyFill="1" applyBorder="1" applyAlignment="1" applyProtection="1">
      <alignment horizontal="left" vertical="center"/>
    </xf>
    <xf numFmtId="44" fontId="1" fillId="9" borderId="17" xfId="18" applyFont="1" applyFill="1" applyBorder="1" applyAlignment="1" applyProtection="1">
      <alignment horizontal="center" vertical="center"/>
    </xf>
    <xf numFmtId="0" fontId="1" fillId="9" borderId="21" xfId="12" applyFont="1" applyFill="1" applyBorder="1" applyAlignment="1" applyProtection="1">
      <alignment horizontal="center" vertical="center"/>
    </xf>
    <xf numFmtId="0" fontId="8" fillId="0" borderId="0" xfId="14" applyFont="1"/>
    <xf numFmtId="4" fontId="19" fillId="2" borderId="44" xfId="2" applyNumberFormat="1" applyFont="1" applyFill="1" applyBorder="1" applyAlignment="1" applyProtection="1">
      <alignment horizontal="left"/>
    </xf>
    <xf numFmtId="4" fontId="8" fillId="2" borderId="17" xfId="2" applyNumberFormat="1" applyFont="1" applyFill="1" applyBorder="1" applyAlignment="1" applyProtection="1">
      <alignment horizontal="right"/>
    </xf>
    <xf numFmtId="0" fontId="8" fillId="0" borderId="0" xfId="2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14" applyAlignment="1">
      <alignment horizontal="center"/>
    </xf>
    <xf numFmtId="0" fontId="56" fillId="0" borderId="0" xfId="14" applyNumberFormat="1" applyFont="1" applyAlignment="1" applyProtection="1">
      <alignment horizontal="center"/>
      <protection hidden="1"/>
    </xf>
    <xf numFmtId="4" fontId="8" fillId="0" borderId="0" xfId="14" applyNumberFormat="1" applyAlignment="1">
      <alignment horizontal="center"/>
    </xf>
    <xf numFmtId="4" fontId="8" fillId="0" borderId="0" xfId="12" applyNumberFormat="1" applyFont="1" applyBorder="1" applyAlignment="1" applyProtection="1">
      <alignment horizontal="center" vertical="center"/>
    </xf>
    <xf numFmtId="4" fontId="19" fillId="0" borderId="0" xfId="12" applyNumberFormat="1" applyFont="1" applyBorder="1" applyAlignment="1" applyProtection="1">
      <alignment horizontal="center" vertical="center"/>
    </xf>
    <xf numFmtId="9" fontId="8" fillId="0" borderId="0" xfId="3" applyFont="1" applyAlignment="1">
      <alignment horizontal="center"/>
    </xf>
    <xf numFmtId="0" fontId="8" fillId="0" borderId="0" xfId="14" applyFont="1" applyAlignment="1">
      <alignment horizontal="center"/>
    </xf>
    <xf numFmtId="0" fontId="8" fillId="0" borderId="0" xfId="12" applyFont="1" applyAlignment="1">
      <alignment horizontal="right" vertical="center" wrapText="1"/>
    </xf>
    <xf numFmtId="9" fontId="1" fillId="9" borderId="17" xfId="3" applyFont="1" applyFill="1" applyBorder="1" applyAlignment="1" applyProtection="1">
      <alignment horizontal="center" vertical="center"/>
    </xf>
    <xf numFmtId="9" fontId="8" fillId="2" borderId="17" xfId="3" applyFont="1" applyFill="1" applyBorder="1" applyAlignment="1" applyProtection="1">
      <alignment horizontal="center"/>
    </xf>
    <xf numFmtId="44" fontId="8" fillId="2" borderId="23" xfId="18" applyFont="1" applyFill="1" applyBorder="1" applyAlignment="1" applyProtection="1">
      <alignment horizontal="right"/>
    </xf>
    <xf numFmtId="44" fontId="1" fillId="9" borderId="21" xfId="18" applyFont="1" applyFill="1" applyBorder="1" applyAlignment="1" applyProtection="1">
      <alignment horizontal="right" vertical="center"/>
    </xf>
    <xf numFmtId="0" fontId="42" fillId="0" borderId="0" xfId="14" applyFont="1" applyAlignment="1">
      <alignment horizontal="center"/>
    </xf>
    <xf numFmtId="0" fontId="79" fillId="0" borderId="0" xfId="14" applyFont="1"/>
    <xf numFmtId="44" fontId="19" fillId="2" borderId="9" xfId="18" applyFont="1" applyFill="1" applyBorder="1" applyAlignment="1">
      <alignment horizontal="right"/>
    </xf>
    <xf numFmtId="0" fontId="42" fillId="0" borderId="0" xfId="12" applyFont="1" applyAlignment="1">
      <alignment horizontal="center" vertical="center"/>
    </xf>
    <xf numFmtId="0" fontId="28" fillId="0" borderId="0" xfId="9" applyFont="1" applyFill="1" applyProtection="1"/>
    <xf numFmtId="9" fontId="8" fillId="0" borderId="0" xfId="3" applyFont="1"/>
    <xf numFmtId="0" fontId="0" fillId="0" borderId="24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19" fillId="0" borderId="0" xfId="9" applyFont="1" applyAlignment="1" applyProtection="1">
      <alignment horizontal="center"/>
    </xf>
    <xf numFmtId="0" fontId="33" fillId="0" borderId="0" xfId="9" applyFont="1" applyAlignment="1" applyProtection="1">
      <alignment horizontal="center" vertical="center"/>
    </xf>
    <xf numFmtId="0" fontId="8" fillId="0" borderId="0" xfId="9" applyFont="1" applyAlignment="1" applyProtection="1">
      <alignment horizontal="right" vertical="center"/>
    </xf>
    <xf numFmtId="0" fontId="5" fillId="0" borderId="0" xfId="9" applyFont="1" applyAlignment="1" applyProtection="1">
      <alignment horizontal="right" vertical="center"/>
    </xf>
    <xf numFmtId="0" fontId="42" fillId="11" borderId="0" xfId="8" applyFont="1" applyFill="1" applyAlignment="1" applyProtection="1">
      <alignment horizontal="left"/>
    </xf>
    <xf numFmtId="0" fontId="5" fillId="5" borderId="78" xfId="9" applyFont="1" applyFill="1" applyBorder="1" applyAlignment="1" applyProtection="1">
      <alignment horizontal="center" vertical="top" wrapText="1"/>
    </xf>
    <xf numFmtId="0" fontId="5" fillId="5" borderId="79" xfId="9" applyFont="1" applyFill="1" applyBorder="1" applyAlignment="1" applyProtection="1">
      <alignment horizontal="right"/>
    </xf>
    <xf numFmtId="9" fontId="5" fillId="9" borderId="81" xfId="9" applyNumberFormat="1" applyFont="1" applyFill="1" applyBorder="1" applyAlignment="1" applyProtection="1">
      <alignment horizontal="center"/>
      <protection hidden="1"/>
    </xf>
    <xf numFmtId="4" fontId="5" fillId="9" borderId="80" xfId="9" applyNumberFormat="1" applyFont="1" applyFill="1" applyBorder="1" applyProtection="1">
      <protection hidden="1"/>
    </xf>
    <xf numFmtId="9" fontId="5" fillId="9" borderId="83" xfId="9" applyNumberFormat="1" applyFont="1" applyFill="1" applyBorder="1" applyAlignment="1" applyProtection="1">
      <alignment horizontal="center"/>
      <protection hidden="1"/>
    </xf>
    <xf numFmtId="4" fontId="5" fillId="9" borderId="82" xfId="9" applyNumberFormat="1" applyFont="1" applyFill="1" applyBorder="1" applyProtection="1">
      <protection hidden="1"/>
    </xf>
    <xf numFmtId="9" fontId="5" fillId="9" borderId="87" xfId="9" applyNumberFormat="1" applyFont="1" applyFill="1" applyBorder="1" applyAlignment="1" applyProtection="1">
      <alignment horizontal="center"/>
      <protection hidden="1"/>
    </xf>
    <xf numFmtId="4" fontId="5" fillId="9" borderId="86" xfId="9" applyNumberFormat="1" applyFont="1" applyFill="1" applyBorder="1" applyProtection="1">
      <protection hidden="1"/>
    </xf>
    <xf numFmtId="0" fontId="5" fillId="0" borderId="0" xfId="9" applyFont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49" fontId="41" fillId="0" borderId="0" xfId="9" applyNumberFormat="1" applyFont="1" applyFill="1" applyAlignment="1" applyProtection="1">
      <alignment wrapText="1"/>
    </xf>
    <xf numFmtId="167" fontId="5" fillId="0" borderId="0" xfId="10" applyNumberFormat="1" applyFont="1" applyAlignment="1" applyProtection="1">
      <alignment horizontal="right"/>
    </xf>
    <xf numFmtId="168" fontId="8" fillId="2" borderId="21" xfId="10" applyNumberFormat="1" applyFont="1" applyFill="1" applyBorder="1" applyAlignment="1" applyProtection="1">
      <alignment horizontal="right"/>
    </xf>
    <xf numFmtId="168" fontId="5" fillId="0" borderId="0" xfId="10" applyNumberFormat="1" applyFont="1" applyAlignment="1" applyProtection="1">
      <alignment horizontal="right"/>
    </xf>
    <xf numFmtId="2" fontId="28" fillId="0" borderId="0" xfId="9" applyNumberFormat="1" applyFont="1" applyFill="1" applyProtection="1"/>
    <xf numFmtId="10" fontId="8" fillId="2" borderId="21" xfId="10" applyNumberFormat="1" applyFont="1" applyFill="1" applyBorder="1" applyAlignment="1" applyProtection="1"/>
    <xf numFmtId="167" fontId="8" fillId="0" borderId="0" xfId="10" applyNumberFormat="1" applyFont="1" applyFill="1" applyBorder="1" applyAlignment="1" applyProtection="1"/>
    <xf numFmtId="0" fontId="9" fillId="0" borderId="0" xfId="9" applyFont="1" applyBorder="1" applyAlignment="1" applyProtection="1">
      <alignment horizontal="left"/>
    </xf>
    <xf numFmtId="43" fontId="5" fillId="0" borderId="24" xfId="10" applyFont="1" applyBorder="1" applyProtection="1"/>
    <xf numFmtId="43" fontId="5" fillId="0" borderId="24" xfId="10" applyFont="1" applyFill="1" applyBorder="1" applyProtection="1"/>
    <xf numFmtId="43" fontId="5" fillId="0" borderId="8" xfId="10" applyFont="1" applyFill="1" applyBorder="1" applyProtection="1"/>
    <xf numFmtId="4" fontId="5" fillId="0" borderId="0" xfId="9" applyNumberFormat="1"/>
    <xf numFmtId="0" fontId="34" fillId="0" borderId="0" xfId="9" applyFont="1" applyAlignment="1" applyProtection="1">
      <alignment horizontal="center"/>
    </xf>
    <xf numFmtId="0" fontId="34" fillId="0" borderId="0" xfId="0" applyFont="1" applyAlignment="1">
      <alignment horizontal="center"/>
    </xf>
    <xf numFmtId="0" fontId="80" fillId="0" borderId="0" xfId="0" applyFont="1" applyAlignment="1">
      <alignment horizontal="right"/>
    </xf>
    <xf numFmtId="0" fontId="34" fillId="0" borderId="0" xfId="9" applyFont="1" applyProtection="1"/>
    <xf numFmtId="9" fontId="34" fillId="0" borderId="0" xfId="3" applyFont="1"/>
    <xf numFmtId="168" fontId="8" fillId="2" borderId="21" xfId="9" applyNumberFormat="1" applyFont="1" applyFill="1" applyBorder="1" applyAlignment="1" applyProtection="1"/>
    <xf numFmtId="0" fontId="81" fillId="0" borderId="0" xfId="9" applyFont="1" applyProtection="1"/>
    <xf numFmtId="0" fontId="5" fillId="0" borderId="7" xfId="0" applyFont="1" applyBorder="1" applyAlignment="1" applyProtection="1">
      <alignment horizontal="left"/>
    </xf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  <protection locked="0"/>
    </xf>
    <xf numFmtId="0" fontId="7" fillId="3" borderId="19" xfId="0" applyFont="1" applyFill="1" applyBorder="1" applyAlignment="1" applyProtection="1">
      <alignment horizontal="left" wrapText="1"/>
      <protection locked="0"/>
    </xf>
    <xf numFmtId="0" fontId="19" fillId="5" borderId="0" xfId="0" applyFont="1" applyFill="1" applyAlignment="1" applyProtection="1">
      <alignment horizontal="center" vertical="center"/>
    </xf>
    <xf numFmtId="0" fontId="7" fillId="0" borderId="36" xfId="0" applyFont="1" applyBorder="1" applyAlignment="1" applyProtection="1">
      <alignment horizontal="left" vertical="top"/>
    </xf>
    <xf numFmtId="0" fontId="7" fillId="0" borderId="39" xfId="0" applyFont="1" applyBorder="1" applyAlignment="1" applyProtection="1">
      <alignment horizontal="left" vertical="top"/>
    </xf>
    <xf numFmtId="0" fontId="12" fillId="0" borderId="36" xfId="0" applyFont="1" applyBorder="1" applyAlignment="1" applyProtection="1">
      <alignment horizontal="left"/>
    </xf>
    <xf numFmtId="0" fontId="10" fillId="0" borderId="34" xfId="0" applyFont="1" applyBorder="1" applyAlignment="1" applyProtection="1">
      <alignment horizontal="left"/>
    </xf>
    <xf numFmtId="0" fontId="7" fillId="3" borderId="19" xfId="0" applyFont="1" applyFill="1" applyBorder="1" applyAlignment="1" applyProtection="1"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wrapText="1"/>
    </xf>
    <xf numFmtId="0" fontId="12" fillId="0" borderId="19" xfId="0" applyFont="1" applyFill="1" applyBorder="1" applyAlignment="1" applyProtection="1">
      <alignment horizontal="left"/>
    </xf>
    <xf numFmtId="44" fontId="8" fillId="0" borderId="89" xfId="18" applyFont="1" applyFill="1" applyBorder="1" applyProtection="1">
      <protection locked="0"/>
    </xf>
    <xf numFmtId="44" fontId="8" fillId="0" borderId="88" xfId="18" applyFont="1" applyFill="1" applyBorder="1" applyProtection="1">
      <protection locked="0"/>
    </xf>
    <xf numFmtId="44" fontId="8" fillId="5" borderId="9" xfId="18" applyNumberFormat="1" applyFont="1" applyFill="1" applyBorder="1" applyProtection="1">
      <protection hidden="1"/>
    </xf>
    <xf numFmtId="0" fontId="45" fillId="0" borderId="0" xfId="9" applyFont="1" applyAlignment="1" applyProtection="1">
      <alignment horizontal="right"/>
    </xf>
    <xf numFmtId="43" fontId="19" fillId="5" borderId="9" xfId="19" applyFont="1" applyFill="1" applyBorder="1" applyProtection="1">
      <protection hidden="1"/>
    </xf>
    <xf numFmtId="4" fontId="83" fillId="0" borderId="0" xfId="9" applyNumberFormat="1" applyFont="1" applyBorder="1" applyAlignment="1">
      <alignment horizontal="right"/>
    </xf>
    <xf numFmtId="43" fontId="6" fillId="5" borderId="0" xfId="10" applyNumberFormat="1" applyFont="1" applyFill="1" applyBorder="1" applyProtection="1">
      <protection hidden="1"/>
    </xf>
    <xf numFmtId="0" fontId="83" fillId="0" borderId="0" xfId="9" applyFont="1" applyBorder="1" applyAlignment="1">
      <alignment horizontal="right"/>
    </xf>
    <xf numFmtId="4" fontId="84" fillId="0" borderId="0" xfId="9" applyNumberFormat="1" applyFont="1" applyBorder="1" applyAlignment="1">
      <alignment horizontal="right"/>
    </xf>
    <xf numFmtId="4" fontId="8" fillId="0" borderId="0" xfId="9" applyNumberFormat="1" applyFont="1" applyFill="1" applyBorder="1" applyAlignment="1" applyProtection="1"/>
    <xf numFmtId="43" fontId="5" fillId="0" borderId="0" xfId="10" applyFont="1" applyFill="1" applyProtection="1"/>
    <xf numFmtId="0" fontId="5" fillId="0" borderId="0" xfId="9" applyFont="1" applyFill="1" applyProtection="1"/>
    <xf numFmtId="43" fontId="9" fillId="0" borderId="0" xfId="10" applyFont="1" applyProtection="1"/>
    <xf numFmtId="4" fontId="19" fillId="2" borderId="90" xfId="9" applyNumberFormat="1" applyFont="1" applyFill="1" applyBorder="1" applyAlignment="1" applyProtection="1"/>
    <xf numFmtId="4" fontId="45" fillId="0" borderId="9" xfId="9" applyNumberFormat="1" applyFont="1" applyBorder="1" applyProtection="1"/>
    <xf numFmtId="0" fontId="12" fillId="0" borderId="19" xfId="0" applyFont="1" applyBorder="1" applyAlignment="1" applyProtection="1">
      <alignment horizontal="left"/>
    </xf>
    <xf numFmtId="14" fontId="0" fillId="0" borderId="0" xfId="0" applyNumberFormat="1" applyProtection="1"/>
    <xf numFmtId="14" fontId="19" fillId="5" borderId="0" xfId="0" applyNumberFormat="1" applyFont="1" applyFill="1" applyAlignment="1" applyProtection="1">
      <alignment horizontal="center" vertical="center"/>
    </xf>
    <xf numFmtId="14" fontId="7" fillId="0" borderId="36" xfId="0" applyNumberFormat="1" applyFont="1" applyBorder="1" applyAlignment="1" applyProtection="1">
      <alignment horizontal="left" vertical="top"/>
    </xf>
    <xf numFmtId="14" fontId="7" fillId="0" borderId="39" xfId="0" applyNumberFormat="1" applyFont="1" applyBorder="1" applyAlignment="1" applyProtection="1">
      <alignment horizontal="left" vertical="top"/>
    </xf>
    <xf numFmtId="14" fontId="12" fillId="0" borderId="36" xfId="0" applyNumberFormat="1" applyFont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alignment horizontal="left"/>
      <protection locked="0"/>
    </xf>
    <xf numFmtId="14" fontId="7" fillId="3" borderId="19" xfId="0" applyNumberFormat="1" applyFont="1" applyFill="1" applyBorder="1" applyAlignment="1" applyProtection="1">
      <alignment horizontal="left" wrapText="1"/>
      <protection locked="0"/>
    </xf>
    <xf numFmtId="14" fontId="10" fillId="0" borderId="34" xfId="0" applyNumberFormat="1" applyFont="1" applyBorder="1" applyAlignment="1" applyProtection="1">
      <alignment horizontal="left" wrapText="1"/>
    </xf>
    <xf numFmtId="14" fontId="12" fillId="0" borderId="19" xfId="0" applyNumberFormat="1" applyFont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alignment horizontal="center"/>
      <protection locked="0"/>
    </xf>
    <xf numFmtId="14" fontId="10" fillId="0" borderId="34" xfId="0" applyNumberFormat="1" applyFont="1" applyBorder="1" applyAlignment="1" applyProtection="1">
      <alignment horizontal="left"/>
    </xf>
    <xf numFmtId="14" fontId="12" fillId="0" borderId="19" xfId="0" applyNumberFormat="1" applyFont="1" applyFill="1" applyBorder="1" applyAlignment="1" applyProtection="1">
      <alignment horizontal="left"/>
    </xf>
    <xf numFmtId="14" fontId="7" fillId="3" borderId="19" xfId="0" applyNumberFormat="1" applyFont="1" applyFill="1" applyBorder="1" applyAlignment="1" applyProtection="1">
      <protection locked="0"/>
    </xf>
    <xf numFmtId="14" fontId="19" fillId="0" borderId="0" xfId="7" applyNumberFormat="1" applyFont="1" applyProtection="1"/>
    <xf numFmtId="9" fontId="10" fillId="0" borderId="3" xfId="0" applyNumberFormat="1" applyFont="1" applyFill="1" applyBorder="1" applyProtection="1"/>
    <xf numFmtId="2" fontId="7" fillId="0" borderId="3" xfId="0" applyNumberFormat="1" applyFont="1" applyFill="1" applyBorder="1" applyProtection="1"/>
    <xf numFmtId="4" fontId="10" fillId="0" borderId="27" xfId="0" applyNumberFormat="1" applyFont="1" applyFill="1" applyBorder="1" applyProtection="1">
      <protection hidden="1"/>
    </xf>
    <xf numFmtId="4" fontId="10" fillId="2" borderId="33" xfId="0" applyNumberFormat="1" applyFont="1" applyFill="1" applyBorder="1" applyProtection="1">
      <protection hidden="1"/>
    </xf>
    <xf numFmtId="167" fontId="8" fillId="2" borderId="24" xfId="9" applyNumberFormat="1" applyFont="1" applyFill="1" applyBorder="1" applyAlignment="1" applyProtection="1"/>
    <xf numFmtId="0" fontId="0" fillId="3" borderId="20" xfId="0" applyFill="1" applyBorder="1" applyAlignment="1" applyProtection="1">
      <alignment horizontal="left"/>
      <protection locked="0"/>
    </xf>
    <xf numFmtId="14" fontId="0" fillId="3" borderId="20" xfId="0" applyNumberForma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31" fillId="4" borderId="0" xfId="1" applyFont="1" applyFill="1" applyAlignment="1" applyProtection="1">
      <alignment horizontal="center" wrapText="1"/>
    </xf>
    <xf numFmtId="0" fontId="5" fillId="3" borderId="21" xfId="0" applyFont="1" applyFill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3" fontId="19" fillId="5" borderId="0" xfId="14" applyNumberFormat="1" applyFont="1" applyFill="1" applyAlignment="1" applyProtection="1">
      <alignment horizontal="center"/>
      <protection locked="0"/>
    </xf>
    <xf numFmtId="0" fontId="19" fillId="5" borderId="0" xfId="2" applyNumberFormat="1" applyFont="1" applyFill="1" applyBorder="1" applyAlignment="1" applyProtection="1">
      <alignment horizontal="center" vertical="center"/>
      <protection locked="0"/>
    </xf>
    <xf numFmtId="0" fontId="34" fillId="0" borderId="0" xfId="2" applyFont="1" applyBorder="1" applyAlignment="1">
      <alignment horizontal="center"/>
    </xf>
    <xf numFmtId="0" fontId="34" fillId="0" borderId="19" xfId="2" applyFont="1" applyBorder="1" applyAlignment="1">
      <alignment horizontal="center"/>
    </xf>
    <xf numFmtId="0" fontId="34" fillId="0" borderId="0" xfId="2" applyFont="1" applyFill="1" applyBorder="1" applyAlignment="1">
      <alignment horizontal="center"/>
    </xf>
    <xf numFmtId="0" fontId="34" fillId="0" borderId="19" xfId="2" applyFont="1" applyFill="1" applyBorder="1" applyAlignment="1">
      <alignment horizontal="center"/>
    </xf>
    <xf numFmtId="0" fontId="34" fillId="7" borderId="0" xfId="2" applyFont="1" applyFill="1" applyBorder="1" applyAlignment="1">
      <alignment horizontal="center"/>
    </xf>
    <xf numFmtId="0" fontId="34" fillId="7" borderId="19" xfId="2" applyFont="1" applyFill="1" applyBorder="1" applyAlignment="1">
      <alignment horizontal="center"/>
    </xf>
    <xf numFmtId="0" fontId="19" fillId="5" borderId="0" xfId="12" quotePrefix="1" applyNumberFormat="1" applyFont="1" applyFill="1" applyBorder="1" applyAlignment="1" applyProtection="1">
      <alignment horizontal="center" vertical="center"/>
    </xf>
    <xf numFmtId="0" fontId="4" fillId="9" borderId="21" xfId="12" applyFont="1" applyFill="1" applyBorder="1" applyAlignment="1" applyProtection="1">
      <alignment horizontal="center" vertical="center"/>
    </xf>
    <xf numFmtId="0" fontId="75" fillId="9" borderId="20" xfId="12" applyFont="1" applyFill="1" applyBorder="1" applyAlignment="1" applyProtection="1">
      <alignment horizontal="left" vertical="center"/>
    </xf>
    <xf numFmtId="0" fontId="75" fillId="9" borderId="74" xfId="12" applyFont="1" applyFill="1" applyBorder="1" applyAlignment="1" applyProtection="1">
      <alignment horizontal="left" vertical="center" wrapText="1"/>
    </xf>
    <xf numFmtId="0" fontId="27" fillId="0" borderId="24" xfId="12" applyFont="1" applyBorder="1" applyAlignment="1" applyProtection="1">
      <alignment horizontal="center" vertical="center"/>
    </xf>
    <xf numFmtId="49" fontId="8" fillId="9" borderId="20" xfId="12" applyNumberFormat="1" applyFill="1" applyBorder="1" applyAlignment="1">
      <alignment horizontal="center" vertical="center"/>
    </xf>
    <xf numFmtId="171" fontId="19" fillId="5" borderId="73" xfId="12" applyNumberFormat="1" applyFont="1" applyFill="1" applyBorder="1" applyAlignment="1" applyProtection="1">
      <alignment horizontal="center" vertical="center"/>
    </xf>
    <xf numFmtId="171" fontId="19" fillId="5" borderId="72" xfId="12" applyNumberFormat="1" applyFont="1" applyFill="1" applyBorder="1" applyAlignment="1" applyProtection="1">
      <alignment horizontal="center" vertical="center"/>
    </xf>
    <xf numFmtId="171" fontId="44" fillId="9" borderId="76" xfId="12" applyNumberFormat="1" applyFont="1" applyFill="1" applyBorder="1" applyAlignment="1" applyProtection="1">
      <alignment horizontal="left" vertical="center"/>
    </xf>
    <xf numFmtId="171" fontId="44" fillId="9" borderId="75" xfId="12" applyNumberFormat="1" applyFont="1" applyFill="1" applyBorder="1" applyAlignment="1" applyProtection="1">
      <alignment horizontal="left" vertical="center"/>
    </xf>
    <xf numFmtId="171" fontId="8" fillId="9" borderId="73" xfId="12" applyNumberFormat="1" applyFont="1" applyFill="1" applyBorder="1" applyAlignment="1" applyProtection="1">
      <alignment horizontal="center" vertical="center"/>
    </xf>
    <xf numFmtId="171" fontId="8" fillId="9" borderId="72" xfId="12" applyNumberFormat="1" applyFont="1" applyFill="1" applyBorder="1" applyAlignment="1" applyProtection="1">
      <alignment horizontal="center" vertical="center"/>
    </xf>
    <xf numFmtId="4" fontId="19" fillId="0" borderId="6" xfId="12" applyNumberFormat="1" applyFont="1" applyFill="1" applyBorder="1" applyAlignment="1" applyProtection="1">
      <alignment horizontal="left" vertical="center"/>
    </xf>
    <xf numFmtId="0" fontId="8" fillId="5" borderId="18" xfId="12" applyFont="1" applyFill="1" applyBorder="1" applyAlignment="1" applyProtection="1">
      <alignment horizontal="center" vertical="center"/>
    </xf>
    <xf numFmtId="0" fontId="8" fillId="5" borderId="6" xfId="12" applyFont="1" applyFill="1" applyBorder="1" applyAlignment="1" applyProtection="1">
      <alignment horizontal="center" vertical="center"/>
    </xf>
    <xf numFmtId="49" fontId="8" fillId="9" borderId="20" xfId="12" applyNumberFormat="1" applyFont="1" applyFill="1" applyBorder="1" applyAlignment="1" applyProtection="1">
      <alignment horizontal="center" vertical="center"/>
    </xf>
    <xf numFmtId="49" fontId="8" fillId="9" borderId="72" xfId="12" applyNumberFormat="1" applyFont="1" applyFill="1" applyBorder="1" applyAlignment="1" applyProtection="1">
      <alignment horizontal="center" vertical="center"/>
    </xf>
    <xf numFmtId="0" fontId="19" fillId="0" borderId="6" xfId="12" applyFont="1" applyFill="1" applyBorder="1" applyAlignment="1" applyProtection="1">
      <alignment horizontal="left" vertical="center"/>
    </xf>
    <xf numFmtId="0" fontId="19" fillId="5" borderId="0" xfId="12" quotePrefix="1" applyNumberFormat="1" applyFont="1" applyFill="1" applyBorder="1" applyAlignment="1" applyProtection="1">
      <alignment horizontal="center" vertical="top"/>
    </xf>
    <xf numFmtId="0" fontId="8" fillId="0" borderId="0" xfId="12" applyFont="1" applyFill="1" applyBorder="1" applyAlignment="1" applyProtection="1">
      <alignment horizontal="left"/>
      <protection locked="0"/>
    </xf>
    <xf numFmtId="0" fontId="8" fillId="0" borderId="0" xfId="12" applyFont="1" applyFill="1" applyBorder="1" applyAlignment="1">
      <alignment horizontal="right" vertical="center"/>
    </xf>
    <xf numFmtId="0" fontId="8" fillId="3" borderId="20" xfId="12" applyFont="1" applyFill="1" applyBorder="1" applyAlignment="1" applyProtection="1">
      <alignment horizontal="left"/>
      <protection locked="0"/>
    </xf>
    <xf numFmtId="0" fontId="19" fillId="0" borderId="65" xfId="12" applyFont="1" applyFill="1" applyBorder="1" applyAlignment="1" applyProtection="1">
      <alignment horizontal="center" vertical="center"/>
    </xf>
    <xf numFmtId="0" fontId="19" fillId="0" borderId="66" xfId="12" applyFont="1" applyFill="1" applyBorder="1" applyAlignment="1" applyProtection="1">
      <alignment horizontal="center" vertical="center"/>
    </xf>
    <xf numFmtId="0" fontId="19" fillId="0" borderId="7" xfId="12" applyFont="1" applyBorder="1" applyAlignment="1" applyProtection="1">
      <alignment horizontal="center"/>
    </xf>
    <xf numFmtId="0" fontId="19" fillId="0" borderId="24" xfId="12" applyFont="1" applyBorder="1" applyAlignment="1" applyProtection="1">
      <alignment horizontal="center"/>
    </xf>
    <xf numFmtId="0" fontId="27" fillId="0" borderId="0" xfId="12" applyFont="1" applyBorder="1" applyAlignment="1" applyProtection="1">
      <alignment horizontal="right" wrapText="1"/>
    </xf>
    <xf numFmtId="0" fontId="27" fillId="0" borderId="19" xfId="12" applyFont="1" applyBorder="1" applyAlignment="1" applyProtection="1">
      <alignment horizontal="right" wrapText="1"/>
    </xf>
    <xf numFmtId="0" fontId="8" fillId="0" borderId="0" xfId="12" applyFont="1" applyFill="1" applyBorder="1" applyAlignment="1" applyProtection="1">
      <alignment horizontal="center"/>
      <protection locked="0"/>
    </xf>
    <xf numFmtId="0" fontId="44" fillId="0" borderId="16" xfId="12" applyFont="1" applyFill="1" applyBorder="1" applyAlignment="1" applyProtection="1">
      <alignment horizontal="left"/>
      <protection locked="0"/>
    </xf>
    <xf numFmtId="0" fontId="44" fillId="0" borderId="0" xfId="12" applyFont="1" applyFill="1" applyBorder="1" applyAlignment="1" applyProtection="1">
      <alignment horizontal="left"/>
      <protection locked="0"/>
    </xf>
    <xf numFmtId="164" fontId="13" fillId="2" borderId="25" xfId="0" applyNumberFormat="1" applyFont="1" applyFill="1" applyBorder="1" applyAlignment="1">
      <alignment horizontal="left"/>
    </xf>
    <xf numFmtId="164" fontId="13" fillId="2" borderId="6" xfId="0" applyNumberFormat="1" applyFont="1" applyFill="1" applyBorder="1" applyAlignment="1">
      <alignment horizontal="left"/>
    </xf>
    <xf numFmtId="0" fontId="5" fillId="0" borderId="84" xfId="9" applyFont="1" applyBorder="1" applyAlignment="1" applyProtection="1">
      <alignment horizontal="left"/>
    </xf>
    <xf numFmtId="0" fontId="5" fillId="0" borderId="85" xfId="9" applyFont="1" applyBorder="1" applyAlignment="1" applyProtection="1">
      <alignment horizontal="left"/>
    </xf>
    <xf numFmtId="0" fontId="5" fillId="0" borderId="86" xfId="9" applyFont="1" applyBorder="1" applyAlignment="1" applyProtection="1">
      <alignment horizontal="left"/>
    </xf>
    <xf numFmtId="0" fontId="19" fillId="0" borderId="0" xfId="9" applyFont="1" applyAlignment="1" applyProtection="1">
      <alignment horizontal="center" vertical="center"/>
    </xf>
    <xf numFmtId="0" fontId="19" fillId="5" borderId="0" xfId="9" applyFont="1" applyFill="1" applyAlignment="1" applyProtection="1">
      <alignment horizontal="center" vertical="center"/>
    </xf>
    <xf numFmtId="0" fontId="5" fillId="2" borderId="7" xfId="2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0" borderId="56" xfId="9" applyFont="1" applyBorder="1" applyAlignment="1" applyProtection="1">
      <alignment horizontal="left"/>
    </xf>
    <xf numFmtId="0" fontId="5" fillId="0" borderId="51" xfId="9" applyFont="1" applyBorder="1" applyAlignment="1" applyProtection="1">
      <alignment horizontal="left"/>
    </xf>
    <xf numFmtId="0" fontId="5" fillId="0" borderId="80" xfId="9" applyFont="1" applyBorder="1" applyAlignment="1" applyProtection="1">
      <alignment horizontal="left"/>
    </xf>
    <xf numFmtId="0" fontId="5" fillId="0" borderId="82" xfId="9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7" fillId="3" borderId="19" xfId="0" applyFont="1" applyFill="1" applyBorder="1" applyAlignment="1" applyProtection="1">
      <alignment horizontal="left"/>
      <protection locked="0"/>
    </xf>
    <xf numFmtId="0" fontId="10" fillId="0" borderId="37" xfId="0" applyFont="1" applyBorder="1" applyAlignment="1" applyProtection="1">
      <alignment horizontal="left" wrapText="1"/>
    </xf>
    <xf numFmtId="0" fontId="10" fillId="0" borderId="5" xfId="0" applyFont="1" applyBorder="1" applyAlignment="1" applyProtection="1">
      <alignment horizontal="left" wrapText="1"/>
    </xf>
    <xf numFmtId="0" fontId="10" fillId="0" borderId="34" xfId="0" applyFont="1" applyBorder="1" applyAlignment="1" applyProtection="1">
      <alignment horizontal="left" wrapText="1"/>
    </xf>
    <xf numFmtId="0" fontId="12" fillId="0" borderId="30" xfId="0" applyFont="1" applyBorder="1" applyAlignment="1" applyProtection="1">
      <alignment horizontal="left"/>
    </xf>
    <xf numFmtId="0" fontId="12" fillId="0" borderId="2" xfId="0" applyFont="1" applyBorder="1" applyAlignment="1" applyProtection="1">
      <alignment horizontal="left"/>
    </xf>
    <xf numFmtId="0" fontId="12" fillId="0" borderId="36" xfId="0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 applyProtection="1">
      <alignment horizontal="left" wrapText="1"/>
      <protection locked="0"/>
    </xf>
    <xf numFmtId="0" fontId="12" fillId="0" borderId="29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7" fillId="3" borderId="0" xfId="0" applyFont="1" applyFill="1" applyBorder="1" applyAlignment="1" applyProtection="1">
      <protection locked="0"/>
    </xf>
    <xf numFmtId="0" fontId="7" fillId="3" borderId="19" xfId="0" applyFont="1" applyFill="1" applyBorder="1" applyAlignment="1" applyProtection="1">
      <protection locked="0"/>
    </xf>
    <xf numFmtId="0" fontId="10" fillId="0" borderId="37" xfId="0" applyFont="1" applyBorder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10" fillId="0" borderId="34" xfId="0" applyFont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19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</xf>
    <xf numFmtId="0" fontId="19" fillId="5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7" fillId="0" borderId="30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7" fillId="0" borderId="36" xfId="0" applyFont="1" applyBorder="1" applyAlignment="1" applyProtection="1">
      <alignment horizontal="left" vertical="top"/>
    </xf>
    <xf numFmtId="0" fontId="7" fillId="0" borderId="38" xfId="0" applyFont="1" applyBorder="1" applyAlignment="1" applyProtection="1">
      <alignment horizontal="left" vertical="top"/>
    </xf>
    <xf numFmtId="0" fontId="7" fillId="0" borderId="35" xfId="0" applyFont="1" applyBorder="1" applyAlignment="1" applyProtection="1">
      <alignment horizontal="left" vertical="top"/>
    </xf>
    <xf numFmtId="0" fontId="7" fillId="0" borderId="39" xfId="0" applyFont="1" applyBorder="1" applyAlignment="1" applyProtection="1">
      <alignment horizontal="left" vertical="top"/>
    </xf>
    <xf numFmtId="0" fontId="7" fillId="0" borderId="3" xfId="0" applyFont="1" applyBorder="1" applyAlignment="1" applyProtection="1">
      <alignment horizontal="center" vertical="top" wrapText="1"/>
    </xf>
    <xf numFmtId="0" fontId="7" fillId="0" borderId="40" xfId="0" applyFont="1" applyBorder="1" applyAlignment="1" applyProtection="1">
      <alignment horizontal="center" vertical="top" wrapText="1"/>
    </xf>
    <xf numFmtId="4" fontId="42" fillId="0" borderId="90" xfId="15" applyNumberFormat="1" applyFont="1" applyBorder="1" applyAlignment="1">
      <alignment horizontal="center" vertical="top"/>
    </xf>
    <xf numFmtId="0" fontId="81" fillId="0" borderId="91" xfId="0" applyFont="1" applyBorder="1" applyAlignment="1">
      <alignment horizontal="center" vertical="top"/>
    </xf>
    <xf numFmtId="0" fontId="41" fillId="0" borderId="7" xfId="8" applyFont="1" applyBorder="1" applyAlignment="1" applyProtection="1">
      <alignment horizontal="center"/>
      <protection hidden="1"/>
    </xf>
    <xf numFmtId="0" fontId="41" fillId="0" borderId="8" xfId="8" applyFont="1" applyBorder="1" applyAlignment="1" applyProtection="1">
      <alignment horizontal="center"/>
      <protection hidden="1"/>
    </xf>
    <xf numFmtId="0" fontId="19" fillId="5" borderId="0" xfId="15" applyFont="1" applyFill="1" applyAlignment="1">
      <alignment horizontal="center" vertical="center"/>
    </xf>
    <xf numFmtId="0" fontId="62" fillId="11" borderId="0" xfId="8" applyFont="1" applyFill="1" applyAlignment="1" applyProtection="1">
      <alignment horizontal="left"/>
    </xf>
    <xf numFmtId="0" fontId="81" fillId="0" borderId="92" xfId="0" applyFont="1" applyBorder="1" applyAlignment="1">
      <alignment horizontal="center" vertical="top"/>
    </xf>
    <xf numFmtId="0" fontId="0" fillId="0" borderId="91" xfId="0" applyBorder="1" applyAlignment="1"/>
    <xf numFmtId="49" fontId="8" fillId="0" borderId="0" xfId="9" applyNumberFormat="1" applyFont="1" applyFill="1" applyBorder="1" applyAlignment="1" applyProtection="1">
      <alignment horizontal="left"/>
    </xf>
    <xf numFmtId="0" fontId="27" fillId="0" borderId="0" xfId="9" applyFont="1" applyFill="1" applyAlignment="1" applyProtection="1">
      <alignment horizontal="left"/>
    </xf>
    <xf numFmtId="0" fontId="27" fillId="0" borderId="7" xfId="12" applyFont="1" applyBorder="1" applyAlignment="1" applyProtection="1">
      <alignment horizontal="center" vertical="center"/>
    </xf>
    <xf numFmtId="0" fontId="27" fillId="0" borderId="8" xfId="12" applyFont="1" applyBorder="1" applyAlignment="1" applyProtection="1">
      <alignment horizontal="center" vertical="center"/>
    </xf>
    <xf numFmtId="0" fontId="19" fillId="13" borderId="0" xfId="9" applyFont="1" applyFill="1" applyAlignment="1">
      <alignment horizontal="left" wrapText="1"/>
    </xf>
    <xf numFmtId="0" fontId="19" fillId="13" borderId="0" xfId="9" applyFont="1" applyFill="1" applyAlignment="1">
      <alignment horizontal="left"/>
    </xf>
    <xf numFmtId="0" fontId="6" fillId="5" borderId="0" xfId="9" applyFont="1" applyFill="1" applyAlignment="1">
      <alignment horizontal="center"/>
    </xf>
    <xf numFmtId="0" fontId="6" fillId="0" borderId="0" xfId="9" applyFont="1" applyAlignment="1">
      <alignment horizontal="center"/>
    </xf>
    <xf numFmtId="0" fontId="49" fillId="0" borderId="0" xfId="9" applyFont="1" applyAlignment="1">
      <alignment horizontal="center"/>
    </xf>
    <xf numFmtId="0" fontId="51" fillId="0" borderId="0" xfId="9" applyFont="1" applyBorder="1" applyAlignment="1">
      <alignment horizontal="center"/>
    </xf>
    <xf numFmtId="43" fontId="8" fillId="9" borderId="21" xfId="9" applyNumberFormat="1" applyFont="1" applyFill="1" applyBorder="1" applyAlignment="1" applyProtection="1"/>
    <xf numFmtId="43" fontId="8" fillId="9" borderId="0" xfId="9" applyNumberFormat="1" applyFont="1" applyFill="1" applyBorder="1" applyAlignment="1" applyProtection="1"/>
  </cellXfs>
  <cellStyles count="20">
    <cellStyle name="Lien hypertexte" xfId="1" builtinId="8"/>
    <cellStyle name="Milliers" xfId="19" builtinId="3"/>
    <cellStyle name="Milliers 2" xfId="5" xr:uid="{00000000-0005-0000-0000-000001000000}"/>
    <cellStyle name="Milliers 3" xfId="10" xr:uid="{00000000-0005-0000-0000-000002000000}"/>
    <cellStyle name="Monétaire" xfId="18" builtinId="4"/>
    <cellStyle name="Monétaire 2" xfId="16" xr:uid="{00000000-0005-0000-0000-000004000000}"/>
    <cellStyle name="Normal" xfId="0" builtinId="0"/>
    <cellStyle name="Normal 2" xfId="9" xr:uid="{00000000-0005-0000-0000-000006000000}"/>
    <cellStyle name="Normal_Comptes2003.2004" xfId="2" xr:uid="{00000000-0005-0000-0000-000007000000}"/>
    <cellStyle name="Normal_Comptes2003.2004 2" xfId="7" xr:uid="{00000000-0005-0000-0000-000008000000}"/>
    <cellStyle name="Normal_Comptes2003.2004 2 2" xfId="15" xr:uid="{00000000-0005-0000-0000-000009000000}"/>
    <cellStyle name="Normal_Comptes2003.2004 3" xfId="11" xr:uid="{00000000-0005-0000-0000-00000A000000}"/>
    <cellStyle name="Normal_Fiche_tx_occupation 2" xfId="8" xr:uid="{00000000-0005-0000-0000-00000B000000}"/>
    <cellStyle name="Normal_Plan_comptable_agréé" xfId="14" xr:uid="{00000000-0005-0000-0000-00000C000000}"/>
    <cellStyle name="Normal_Présentation comptes_investissements" xfId="12" xr:uid="{00000000-0005-0000-0000-00000D000000}"/>
    <cellStyle name="Normal_Subvention04_PJ04_Def 2" xfId="13" xr:uid="{00000000-0005-0000-0000-00000E000000}"/>
    <cellStyle name="Pourcentage" xfId="3" builtinId="5"/>
    <cellStyle name="Pourcentage 2" xfId="6" xr:uid="{00000000-0005-0000-0000-000010000000}"/>
    <cellStyle name="Pourcentage 2 2" xfId="17" xr:uid="{00000000-0005-0000-0000-000011000000}"/>
    <cellStyle name="Standard_Mappe1" xfId="4" xr:uid="{00000000-0005-0000-0000-000012000000}"/>
  </cellStyles>
  <dxfs count="4"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CCECFF"/>
      <color rgb="FFFFCCFF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2</xdr:col>
      <xdr:colOff>561975</xdr:colOff>
      <xdr:row>3</xdr:row>
      <xdr:rowOff>123825</xdr:rowOff>
    </xdr:to>
    <xdr:pic>
      <xdr:nvPicPr>
        <xdr:cNvPr id="4136" name="Picture 37" descr="logo_ne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0" name="Object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4" name="Object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5" name="Object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6" name="Object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7" name="Object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8" name="Object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19" name="Object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0" name="Object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1" name="Object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56</xdr:row>
          <xdr:rowOff>0</xdr:rowOff>
        </xdr:from>
        <xdr:to>
          <xdr:col>8</xdr:col>
          <xdr:colOff>0</xdr:colOff>
          <xdr:row>57</xdr:row>
          <xdr:rowOff>0</xdr:rowOff>
        </xdr:to>
        <xdr:sp macro="" textlink="">
          <xdr:nvSpPr>
            <xdr:cNvPr id="4122" name="Object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2</xdr:col>
      <xdr:colOff>1476375</xdr:colOff>
      <xdr:row>3</xdr:row>
      <xdr:rowOff>95250</xdr:rowOff>
    </xdr:to>
    <xdr:pic>
      <xdr:nvPicPr>
        <xdr:cNvPr id="2" name="Picture 4" descr="logo_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1238250</xdr:colOff>
      <xdr:row>3</xdr:row>
      <xdr:rowOff>95250</xdr:rowOff>
    </xdr:to>
    <xdr:pic>
      <xdr:nvPicPr>
        <xdr:cNvPr id="2" name="Picture 6" descr="logo_n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1819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1485900</xdr:colOff>
      <xdr:row>3</xdr:row>
      <xdr:rowOff>133350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0"/>
          <a:ext cx="1676400" cy="5810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</xdr:colOff>
      <xdr:row>0</xdr:row>
      <xdr:rowOff>0</xdr:rowOff>
    </xdr:from>
    <xdr:to>
      <xdr:col>0</xdr:col>
      <xdr:colOff>1743074</xdr:colOff>
      <xdr:row>4</xdr:row>
      <xdr:rowOff>26670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09" y="160020"/>
          <a:ext cx="1701165" cy="5810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24</xdr:row>
          <xdr:rowOff>0</xdr:rowOff>
        </xdr:from>
        <xdr:to>
          <xdr:col>1</xdr:col>
          <xdr:colOff>937260</xdr:colOff>
          <xdr:row>25</xdr:row>
          <xdr:rowOff>7620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25</xdr:row>
          <xdr:rowOff>22860</xdr:rowOff>
        </xdr:from>
        <xdr:to>
          <xdr:col>2</xdr:col>
          <xdr:colOff>304800</xdr:colOff>
          <xdr:row>26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26</xdr:row>
          <xdr:rowOff>30480</xdr:rowOff>
        </xdr:from>
        <xdr:to>
          <xdr:col>1</xdr:col>
          <xdr:colOff>937260</xdr:colOff>
          <xdr:row>27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27</xdr:row>
          <xdr:rowOff>30480</xdr:rowOff>
        </xdr:from>
        <xdr:to>
          <xdr:col>2</xdr:col>
          <xdr:colOff>0</xdr:colOff>
          <xdr:row>28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28</xdr:row>
          <xdr:rowOff>30480</xdr:rowOff>
        </xdr:from>
        <xdr:to>
          <xdr:col>1</xdr:col>
          <xdr:colOff>937260</xdr:colOff>
          <xdr:row>29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installations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30480</xdr:rowOff>
        </xdr:from>
        <xdr:to>
          <xdr:col>3</xdr:col>
          <xdr:colOff>1630680</xdr:colOff>
          <xdr:row>25</xdr:row>
          <xdr:rowOff>7620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0</xdr:rowOff>
        </xdr:from>
        <xdr:to>
          <xdr:col>4</xdr:col>
          <xdr:colOff>68580</xdr:colOff>
          <xdr:row>26</xdr:row>
          <xdr:rowOff>7620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26</xdr:row>
          <xdr:rowOff>0</xdr:rowOff>
        </xdr:from>
        <xdr:to>
          <xdr:col>3</xdr:col>
          <xdr:colOff>1280160</xdr:colOff>
          <xdr:row>27</xdr:row>
          <xdr:rowOff>7620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0</xdr:rowOff>
        </xdr:from>
        <xdr:to>
          <xdr:col>3</xdr:col>
          <xdr:colOff>1638300</xdr:colOff>
          <xdr:row>34</xdr:row>
          <xdr:rowOff>22860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</xdr:row>
          <xdr:rowOff>7620</xdr:rowOff>
        </xdr:from>
        <xdr:to>
          <xdr:col>4</xdr:col>
          <xdr:colOff>76200</xdr:colOff>
          <xdr:row>35</xdr:row>
          <xdr:rowOff>22860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</xdr:row>
          <xdr:rowOff>0</xdr:rowOff>
        </xdr:from>
        <xdr:to>
          <xdr:col>3</xdr:col>
          <xdr:colOff>1287780</xdr:colOff>
          <xdr:row>36</xdr:row>
          <xdr:rowOff>7620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15</xdr:row>
          <xdr:rowOff>0</xdr:rowOff>
        </xdr:from>
        <xdr:to>
          <xdr:col>1</xdr:col>
          <xdr:colOff>937260</xdr:colOff>
          <xdr:row>16</xdr:row>
          <xdr:rowOff>7620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5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16</xdr:row>
          <xdr:rowOff>7620</xdr:rowOff>
        </xdr:from>
        <xdr:to>
          <xdr:col>2</xdr:col>
          <xdr:colOff>304800</xdr:colOff>
          <xdr:row>17</xdr:row>
          <xdr:rowOff>22860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5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17</xdr:row>
          <xdr:rowOff>38100</xdr:rowOff>
        </xdr:from>
        <xdr:to>
          <xdr:col>1</xdr:col>
          <xdr:colOff>937260</xdr:colOff>
          <xdr:row>18</xdr:row>
          <xdr:rowOff>38100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5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18</xdr:row>
          <xdr:rowOff>30480</xdr:rowOff>
        </xdr:from>
        <xdr:to>
          <xdr:col>2</xdr:col>
          <xdr:colOff>0</xdr:colOff>
          <xdr:row>19</xdr:row>
          <xdr:rowOff>38100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5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19</xdr:row>
          <xdr:rowOff>30480</xdr:rowOff>
        </xdr:from>
        <xdr:to>
          <xdr:col>1</xdr:col>
          <xdr:colOff>937260</xdr:colOff>
          <xdr:row>20</xdr:row>
          <xdr:rowOff>38100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5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15</xdr:row>
          <xdr:rowOff>0</xdr:rowOff>
        </xdr:from>
        <xdr:to>
          <xdr:col>3</xdr:col>
          <xdr:colOff>1645920</xdr:colOff>
          <xdr:row>16</xdr:row>
          <xdr:rowOff>22860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5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Financement par provision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16</xdr:row>
          <xdr:rowOff>7620</xdr:rowOff>
        </xdr:from>
        <xdr:to>
          <xdr:col>4</xdr:col>
          <xdr:colOff>83820</xdr:colOff>
          <xdr:row>17</xdr:row>
          <xdr:rowOff>22860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5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 (Loterie Romande ou autre)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</xdr:row>
          <xdr:rowOff>7620</xdr:rowOff>
        </xdr:from>
        <xdr:to>
          <xdr:col>3</xdr:col>
          <xdr:colOff>1295400</xdr:colOff>
          <xdr:row>18</xdr:row>
          <xdr:rowOff>22860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5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33</xdr:row>
          <xdr:rowOff>0</xdr:rowOff>
        </xdr:from>
        <xdr:to>
          <xdr:col>1</xdr:col>
          <xdr:colOff>937260</xdr:colOff>
          <xdr:row>34</xdr:row>
          <xdr:rowOff>7620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5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Mobilier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34</xdr:row>
          <xdr:rowOff>30480</xdr:rowOff>
        </xdr:from>
        <xdr:to>
          <xdr:col>2</xdr:col>
          <xdr:colOff>304800</xdr:colOff>
          <xdr:row>35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5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Installations informatiques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35</xdr:row>
          <xdr:rowOff>30480</xdr:rowOff>
        </xdr:from>
        <xdr:to>
          <xdr:col>1</xdr:col>
          <xdr:colOff>937260</xdr:colOff>
          <xdr:row>36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5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Véhicules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36</xdr:row>
          <xdr:rowOff>30480</xdr:rowOff>
        </xdr:from>
        <xdr:to>
          <xdr:col>2</xdr:col>
          <xdr:colOff>0</xdr:colOff>
          <xdr:row>37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5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Matériel éducatif et jeux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30480</xdr:rowOff>
        </xdr:from>
        <xdr:to>
          <xdr:col>1</xdr:col>
          <xdr:colOff>937260</xdr:colOff>
          <xdr:row>38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5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Autres installtions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0</xdr:col>
      <xdr:colOff>1733550</xdr:colOff>
      <xdr:row>4</xdr:row>
      <xdr:rowOff>28575</xdr:rowOff>
    </xdr:to>
    <xdr:pic>
      <xdr:nvPicPr>
        <xdr:cNvPr id="4" name="Picture 3" descr="logo_n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676400" cy="5810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800100</xdr:colOff>
      <xdr:row>3</xdr:row>
      <xdr:rowOff>123825</xdr:rowOff>
    </xdr:to>
    <xdr:pic>
      <xdr:nvPicPr>
        <xdr:cNvPr id="2" name="Picture 3" descr="logo_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52600" cy="5810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0</xdr:row>
      <xdr:rowOff>19050</xdr:rowOff>
    </xdr:from>
    <xdr:to>
      <xdr:col>1</xdr:col>
      <xdr:colOff>1882775</xdr:colOff>
      <xdr:row>3</xdr:row>
      <xdr:rowOff>114300</xdr:rowOff>
    </xdr:to>
    <xdr:pic>
      <xdr:nvPicPr>
        <xdr:cNvPr id="2" name="Picture 4" descr="logo_n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5" y="19050"/>
          <a:ext cx="18034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enys/AppData/Local/Microsoft/Windows/Temporary%20Internet%20Files/Content.Outlook/XX88EU1L/signature_collective_ST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its_comptes_STAE"/>
      <sheetName val="Feuil1"/>
    </sheetNames>
    <sheetDataSet>
      <sheetData sheetId="0"/>
      <sheetData sheetId="1">
        <row r="1">
          <cell r="A1" t="str">
            <v>oui</v>
          </cell>
        </row>
        <row r="2">
          <cell r="A2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26" Type="http://schemas.openxmlformats.org/officeDocument/2006/relationships/oleObject" Target="../embeddings/oleObject21.bin"/><Relationship Id="rId3" Type="http://schemas.openxmlformats.org/officeDocument/2006/relationships/drawing" Target="../drawings/drawing1.xml"/><Relationship Id="rId21" Type="http://schemas.openxmlformats.org/officeDocument/2006/relationships/oleObject" Target="../embeddings/oleObject16.bin"/><Relationship Id="rId7" Type="http://schemas.openxmlformats.org/officeDocument/2006/relationships/oleObject" Target="../embeddings/oleObject2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5" Type="http://schemas.openxmlformats.org/officeDocument/2006/relationships/oleObject" Target="../embeddings/oleObject20.bin"/><Relationship Id="rId2" Type="http://schemas.openxmlformats.org/officeDocument/2006/relationships/printerSettings" Target="../printerSettings/printerSettings1.bin"/><Relationship Id="rId16" Type="http://schemas.openxmlformats.org/officeDocument/2006/relationships/oleObject" Target="../embeddings/oleObject11.bin"/><Relationship Id="rId20" Type="http://schemas.openxmlformats.org/officeDocument/2006/relationships/oleObject" Target="../embeddings/oleObject15.bin"/><Relationship Id="rId1" Type="http://schemas.openxmlformats.org/officeDocument/2006/relationships/hyperlink" Target="mailto:Valentine.Lenoble@ne.ch" TargetMode="External"/><Relationship Id="rId6" Type="http://schemas.openxmlformats.org/officeDocument/2006/relationships/image" Target="../media/image1.wmf"/><Relationship Id="rId11" Type="http://schemas.openxmlformats.org/officeDocument/2006/relationships/oleObject" Target="../embeddings/oleObject6.bin"/><Relationship Id="rId24" Type="http://schemas.openxmlformats.org/officeDocument/2006/relationships/oleObject" Target="../embeddings/oleObject19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10.bin"/><Relationship Id="rId23" Type="http://schemas.openxmlformats.org/officeDocument/2006/relationships/oleObject" Target="../embeddings/oleObject18.bin"/><Relationship Id="rId28" Type="http://schemas.openxmlformats.org/officeDocument/2006/relationships/image" Target="../media/image2.emf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Relationship Id="rId22" Type="http://schemas.openxmlformats.org/officeDocument/2006/relationships/oleObject" Target="../embeddings/oleObject17.bin"/><Relationship Id="rId27" Type="http://schemas.openxmlformats.org/officeDocument/2006/relationships/oleObject" Target="../embeddings/oleObject2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L104"/>
  <sheetViews>
    <sheetView view="pageBreakPreview" topLeftCell="A65" zoomScaleNormal="100" zoomScaleSheetLayoutView="100" workbookViewId="0">
      <selection activeCell="F109" sqref="F109"/>
    </sheetView>
  </sheetViews>
  <sheetFormatPr baseColWidth="10" defaultRowHeight="11.4" x14ac:dyDescent="0.2"/>
  <cols>
    <col min="1" max="1" width="6.625" customWidth="1"/>
    <col min="2" max="2" width="13.125" customWidth="1"/>
    <col min="4" max="4" width="5.625" customWidth="1"/>
    <col min="7" max="7" width="27.25" customWidth="1"/>
    <col min="8" max="8" width="10.125" style="35" customWidth="1"/>
    <col min="9" max="9" width="9.125" hidden="1" customWidth="1"/>
    <col min="10" max="10" width="0.625" hidden="1" customWidth="1"/>
    <col min="11" max="11" width="0.75" hidden="1" customWidth="1"/>
    <col min="12" max="12" width="2.375" hidden="1" customWidth="1"/>
    <col min="13" max="14" width="0" hidden="1" customWidth="1"/>
  </cols>
  <sheetData>
    <row r="1" spans="1:8" x14ac:dyDescent="0.2">
      <c r="H1" s="36"/>
    </row>
    <row r="2" spans="1:8" x14ac:dyDescent="0.2">
      <c r="A2" s="39"/>
      <c r="H2" s="36"/>
    </row>
    <row r="3" spans="1:8" x14ac:dyDescent="0.2">
      <c r="H3" s="36"/>
    </row>
    <row r="4" spans="1:8" x14ac:dyDescent="0.2">
      <c r="H4" s="36"/>
    </row>
    <row r="5" spans="1:8" ht="7.5" customHeight="1" x14ac:dyDescent="0.2">
      <c r="H5" s="36"/>
    </row>
    <row r="6" spans="1:8" ht="13.2" x14ac:dyDescent="0.25">
      <c r="A6" s="113" t="s">
        <v>377</v>
      </c>
      <c r="B6" s="114"/>
      <c r="C6" s="1"/>
      <c r="D6" s="1"/>
      <c r="H6" s="36"/>
    </row>
    <row r="7" spans="1:8" ht="13.2" x14ac:dyDescent="0.25">
      <c r="A7" s="113" t="s">
        <v>381</v>
      </c>
      <c r="B7" s="114"/>
      <c r="C7" s="1"/>
      <c r="D7" s="115"/>
      <c r="E7" s="30"/>
      <c r="H7" s="36"/>
    </row>
    <row r="8" spans="1:8" x14ac:dyDescent="0.2">
      <c r="A8" s="133" t="s">
        <v>84</v>
      </c>
      <c r="B8" s="116"/>
      <c r="C8" s="1"/>
      <c r="D8" s="1"/>
      <c r="H8" s="36"/>
    </row>
    <row r="9" spans="1:8" x14ac:dyDescent="0.2">
      <c r="A9" s="133" t="s">
        <v>85</v>
      </c>
      <c r="B9" s="1"/>
      <c r="C9" s="1"/>
      <c r="D9" s="1"/>
      <c r="H9" s="36"/>
    </row>
    <row r="10" spans="1:8" x14ac:dyDescent="0.2">
      <c r="A10" s="52"/>
      <c r="G10" s="127"/>
      <c r="H10" s="36"/>
    </row>
    <row r="11" spans="1:8" x14ac:dyDescent="0.2">
      <c r="H11" s="36"/>
    </row>
    <row r="12" spans="1:8" x14ac:dyDescent="0.2">
      <c r="H12" s="36"/>
    </row>
    <row r="13" spans="1:8" x14ac:dyDescent="0.2">
      <c r="H13" s="36"/>
    </row>
    <row r="14" spans="1:8" x14ac:dyDescent="0.2">
      <c r="H14" s="36"/>
    </row>
    <row r="15" spans="1:8" x14ac:dyDescent="0.2">
      <c r="H15" s="36"/>
    </row>
    <row r="16" spans="1:8" x14ac:dyDescent="0.2">
      <c r="H16" s="36"/>
    </row>
    <row r="17" spans="1:8" x14ac:dyDescent="0.2">
      <c r="A17" s="33"/>
      <c r="H17" s="36"/>
    </row>
    <row r="18" spans="1:8" x14ac:dyDescent="0.2">
      <c r="A18" s="33"/>
      <c r="H18" s="36"/>
    </row>
    <row r="19" spans="1:8" x14ac:dyDescent="0.2">
      <c r="H19" s="36"/>
    </row>
    <row r="20" spans="1:8" ht="21" x14ac:dyDescent="0.4">
      <c r="A20" s="801" t="s">
        <v>159</v>
      </c>
      <c r="B20" s="801"/>
      <c r="C20" s="801"/>
      <c r="D20" s="801"/>
      <c r="E20" s="801"/>
      <c r="F20" s="801"/>
      <c r="G20" s="801"/>
      <c r="H20" s="801"/>
    </row>
    <row r="21" spans="1:8" ht="21" x14ac:dyDescent="0.4">
      <c r="A21" s="801" t="s">
        <v>158</v>
      </c>
      <c r="B21" s="801"/>
      <c r="C21" s="801"/>
      <c r="D21" s="801"/>
      <c r="E21" s="801"/>
      <c r="F21" s="801"/>
      <c r="G21" s="801"/>
      <c r="H21" s="801"/>
    </row>
    <row r="22" spans="1:8" x14ac:dyDescent="0.2">
      <c r="H22" s="36"/>
    </row>
    <row r="23" spans="1:8" x14ac:dyDescent="0.2">
      <c r="H23" s="36"/>
    </row>
    <row r="24" spans="1:8" x14ac:dyDescent="0.2">
      <c r="H24" s="36"/>
    </row>
    <row r="25" spans="1:8" ht="15.6" x14ac:dyDescent="0.3">
      <c r="A25" s="34" t="s">
        <v>160</v>
      </c>
      <c r="B25" s="34"/>
      <c r="C25" s="34"/>
      <c r="D25" s="34"/>
      <c r="E25" s="34"/>
      <c r="F25" s="34"/>
      <c r="G25" s="34"/>
      <c r="H25" s="34"/>
    </row>
    <row r="26" spans="1:8" ht="15.6" x14ac:dyDescent="0.3">
      <c r="A26" s="34" t="s">
        <v>161</v>
      </c>
      <c r="B26" s="34"/>
      <c r="C26" s="34"/>
      <c r="D26" s="34"/>
      <c r="E26" s="34"/>
      <c r="F26" s="34"/>
      <c r="G26" s="34"/>
      <c r="H26" s="34"/>
    </row>
    <row r="27" spans="1:8" ht="15.6" x14ac:dyDescent="0.3">
      <c r="A27" s="34"/>
      <c r="H27" s="36"/>
    </row>
    <row r="28" spans="1:8" ht="15.6" x14ac:dyDescent="0.3">
      <c r="A28" s="32" t="s">
        <v>43</v>
      </c>
      <c r="H28" s="36"/>
    </row>
    <row r="29" spans="1:8" ht="15.6" x14ac:dyDescent="0.3">
      <c r="A29" s="32"/>
      <c r="H29" s="36"/>
    </row>
    <row r="30" spans="1:8" ht="13.2" x14ac:dyDescent="0.25">
      <c r="A30" s="40" t="s">
        <v>44</v>
      </c>
      <c r="B30" s="40"/>
      <c r="C30" s="40"/>
      <c r="D30" s="40"/>
      <c r="E30" s="40"/>
      <c r="F30" s="40"/>
      <c r="G30" s="40"/>
      <c r="H30" s="40"/>
    </row>
    <row r="31" spans="1:8" ht="13.8" x14ac:dyDescent="0.3">
      <c r="A31" s="31" t="s">
        <v>59</v>
      </c>
      <c r="B31" t="s">
        <v>60</v>
      </c>
      <c r="H31" s="36"/>
    </row>
    <row r="32" spans="1:8" ht="13.8" x14ac:dyDescent="0.3">
      <c r="A32" s="31"/>
      <c r="B32" t="s">
        <v>46</v>
      </c>
      <c r="H32" s="36"/>
    </row>
    <row r="33" spans="1:9" ht="13.8" x14ac:dyDescent="0.3">
      <c r="A33" s="31" t="s">
        <v>62</v>
      </c>
      <c r="B33" s="135" t="s">
        <v>335</v>
      </c>
      <c r="H33" s="36"/>
    </row>
    <row r="34" spans="1:9" ht="13.2" x14ac:dyDescent="0.25">
      <c r="A34" s="30"/>
      <c r="H34" s="36"/>
    </row>
    <row r="35" spans="1:9" ht="13.2" x14ac:dyDescent="0.25">
      <c r="A35" s="40" t="s">
        <v>45</v>
      </c>
      <c r="B35" s="40"/>
      <c r="C35" s="40"/>
      <c r="D35" s="40"/>
      <c r="E35" s="40"/>
      <c r="F35" s="40"/>
      <c r="G35" s="40"/>
      <c r="H35" s="40"/>
    </row>
    <row r="36" spans="1:9" ht="13.8" x14ac:dyDescent="0.3">
      <c r="A36" s="31" t="s">
        <v>59</v>
      </c>
      <c r="B36" t="s">
        <v>187</v>
      </c>
      <c r="H36" s="36"/>
    </row>
    <row r="37" spans="1:9" ht="13.8" x14ac:dyDescent="0.3">
      <c r="A37" s="31" t="s">
        <v>59</v>
      </c>
      <c r="B37" s="452" t="s">
        <v>239</v>
      </c>
      <c r="H37" s="36"/>
    </row>
    <row r="38" spans="1:9" ht="13.2" x14ac:dyDescent="0.25">
      <c r="A38" s="30"/>
      <c r="B38" s="452" t="s">
        <v>240</v>
      </c>
      <c r="H38" s="36"/>
    </row>
    <row r="39" spans="1:9" ht="13.8" x14ac:dyDescent="0.3">
      <c r="A39" s="31" t="s">
        <v>59</v>
      </c>
      <c r="B39" s="127" t="s">
        <v>164</v>
      </c>
      <c r="H39" s="36"/>
    </row>
    <row r="40" spans="1:9" ht="13.2" x14ac:dyDescent="0.25">
      <c r="A40" s="30"/>
      <c r="B40" s="393" t="s">
        <v>162</v>
      </c>
      <c r="H40" s="36"/>
    </row>
    <row r="41" spans="1:9" ht="13.8" x14ac:dyDescent="0.3">
      <c r="A41" s="31" t="s">
        <v>59</v>
      </c>
      <c r="B41" t="s">
        <v>188</v>
      </c>
      <c r="H41" s="36"/>
    </row>
    <row r="42" spans="1:9" ht="13.8" x14ac:dyDescent="0.3">
      <c r="A42" s="31"/>
      <c r="C42" s="45"/>
      <c r="D42" s="45"/>
      <c r="E42" s="45"/>
      <c r="F42" s="45"/>
      <c r="G42" s="45"/>
      <c r="H42" s="36"/>
      <c r="I42" s="45"/>
    </row>
    <row r="43" spans="1:9" ht="13.2" x14ac:dyDescent="0.25">
      <c r="A43" s="107"/>
      <c r="B43" s="104"/>
      <c r="C43" s="104"/>
      <c r="D43" s="104"/>
      <c r="E43" s="104"/>
      <c r="F43" s="104"/>
      <c r="G43" s="104"/>
      <c r="H43" s="36"/>
      <c r="I43" s="45"/>
    </row>
    <row r="44" spans="1:9" ht="11.25" customHeight="1" x14ac:dyDescent="0.25">
      <c r="A44" s="107"/>
      <c r="B44" s="104"/>
      <c r="C44" s="104"/>
      <c r="D44" s="104"/>
      <c r="E44" s="104"/>
      <c r="F44" s="104"/>
      <c r="G44" s="104"/>
      <c r="H44" s="36"/>
      <c r="I44" s="45"/>
    </row>
    <row r="45" spans="1:9" ht="3.75" hidden="1" customHeight="1" thickBot="1" x14ac:dyDescent="0.3">
      <c r="A45" s="108"/>
      <c r="B45" s="104" t="s">
        <v>47</v>
      </c>
      <c r="C45" s="104"/>
      <c r="D45" s="104"/>
      <c r="E45" s="104"/>
      <c r="F45" s="104"/>
      <c r="G45" s="104"/>
      <c r="H45" s="36"/>
      <c r="I45" s="45"/>
    </row>
    <row r="46" spans="1:9" ht="13.2" x14ac:dyDescent="0.25">
      <c r="A46" s="108"/>
      <c r="B46" s="104"/>
      <c r="C46" s="104"/>
      <c r="D46" s="104"/>
      <c r="E46" s="104"/>
      <c r="F46" s="104"/>
      <c r="G46" s="104"/>
      <c r="H46" s="36"/>
      <c r="I46" s="45"/>
    </row>
    <row r="47" spans="1:9" ht="13.2" x14ac:dyDescent="0.25">
      <c r="A47" s="129" t="s">
        <v>82</v>
      </c>
      <c r="B47" s="130" t="s">
        <v>83</v>
      </c>
      <c r="C47" s="131"/>
      <c r="D47" s="131"/>
      <c r="E47" s="131"/>
      <c r="F47" s="131"/>
      <c r="G47" s="131"/>
      <c r="H47" s="132"/>
      <c r="I47" s="45"/>
    </row>
    <row r="48" spans="1:9" ht="13.2" x14ac:dyDescent="0.25">
      <c r="A48" s="129"/>
      <c r="B48" s="130" t="s">
        <v>382</v>
      </c>
      <c r="C48" s="130"/>
      <c r="D48" s="130"/>
      <c r="E48" s="130"/>
      <c r="F48" s="130"/>
      <c r="G48" s="130"/>
      <c r="H48" s="132"/>
      <c r="I48" s="45"/>
    </row>
    <row r="49" spans="1:9" ht="13.5" customHeight="1" x14ac:dyDescent="0.25">
      <c r="A49" s="108"/>
      <c r="B49" s="104"/>
      <c r="C49" s="104"/>
      <c r="D49" s="104"/>
      <c r="E49" s="104"/>
      <c r="F49" s="104"/>
      <c r="G49" s="104"/>
      <c r="H49" s="36"/>
      <c r="I49" s="45"/>
    </row>
    <row r="50" spans="1:9" ht="13.2" x14ac:dyDescent="0.25">
      <c r="A50" s="108"/>
      <c r="B50" s="104"/>
      <c r="C50" s="104"/>
      <c r="D50" s="104"/>
      <c r="E50" s="104"/>
      <c r="F50" s="104"/>
      <c r="G50" s="104"/>
      <c r="H50" s="36"/>
      <c r="I50" s="45"/>
    </row>
    <row r="51" spans="1:9" ht="13.2" x14ac:dyDescent="0.25">
      <c r="A51" s="30"/>
      <c r="H51" s="36"/>
    </row>
    <row r="52" spans="1:9" ht="13.2" x14ac:dyDescent="0.25">
      <c r="A52" s="30"/>
      <c r="H52" s="36"/>
    </row>
    <row r="53" spans="1:9" ht="12" customHeight="1" x14ac:dyDescent="0.2">
      <c r="A53" s="804" t="s">
        <v>57</v>
      </c>
      <c r="B53" s="804"/>
      <c r="C53" s="804"/>
      <c r="D53" s="804"/>
      <c r="E53" s="804"/>
      <c r="F53" s="804"/>
      <c r="G53" s="804"/>
      <c r="H53" s="804"/>
    </row>
    <row r="54" spans="1:9" ht="12.75" customHeight="1" x14ac:dyDescent="0.2">
      <c r="A54" s="804"/>
      <c r="B54" s="804"/>
      <c r="C54" s="804"/>
      <c r="D54" s="804"/>
      <c r="E54" s="804"/>
      <c r="F54" s="804"/>
      <c r="G54" s="804"/>
      <c r="H54" s="804"/>
    </row>
    <row r="55" spans="1:9" x14ac:dyDescent="0.2">
      <c r="H55" s="36"/>
    </row>
    <row r="56" spans="1:9" x14ac:dyDescent="0.2">
      <c r="A56" s="37"/>
      <c r="B56" s="38"/>
      <c r="C56" s="38"/>
      <c r="D56" s="38"/>
      <c r="E56" s="38"/>
      <c r="F56" s="38"/>
      <c r="G56" s="38"/>
      <c r="H56" s="36"/>
    </row>
    <row r="57" spans="1:9" x14ac:dyDescent="0.2">
      <c r="A57" s="52"/>
      <c r="B57" s="2"/>
      <c r="C57" s="2"/>
      <c r="D57" s="2"/>
      <c r="H57" s="36"/>
    </row>
    <row r="58" spans="1:9" ht="7.5" customHeight="1" x14ac:dyDescent="0.2">
      <c r="A58" s="2"/>
      <c r="B58" s="2"/>
      <c r="C58" s="2"/>
      <c r="D58" s="2"/>
      <c r="H58" s="36"/>
    </row>
    <row r="59" spans="1:9" x14ac:dyDescent="0.2">
      <c r="A59" s="53"/>
      <c r="B59" s="54"/>
      <c r="C59" s="2"/>
      <c r="D59" s="2"/>
      <c r="H59" s="36"/>
    </row>
    <row r="60" spans="1:9" x14ac:dyDescent="0.2">
      <c r="A60" s="52"/>
      <c r="B60" s="2"/>
      <c r="C60" s="2"/>
      <c r="D60" s="2"/>
      <c r="H60" s="36"/>
    </row>
    <row r="61" spans="1:9" x14ac:dyDescent="0.2">
      <c r="A61" s="2"/>
      <c r="B61" s="2"/>
      <c r="C61" s="2"/>
      <c r="D61" s="2"/>
      <c r="H61" s="36"/>
    </row>
    <row r="62" spans="1:9" x14ac:dyDescent="0.2">
      <c r="A62" s="2"/>
      <c r="B62" s="1"/>
      <c r="C62" s="1"/>
      <c r="D62" s="1"/>
      <c r="H62" s="36"/>
    </row>
    <row r="63" spans="1:9" x14ac:dyDescent="0.2">
      <c r="A63" s="2"/>
      <c r="B63" s="1"/>
      <c r="C63" s="1"/>
      <c r="D63" s="1"/>
      <c r="H63" s="36"/>
    </row>
    <row r="64" spans="1:9" ht="15.6" x14ac:dyDescent="0.3">
      <c r="A64" s="49">
        <v>1</v>
      </c>
      <c r="B64" s="806" t="s">
        <v>48</v>
      </c>
      <c r="C64" s="806"/>
      <c r="D64" s="806"/>
      <c r="E64" s="806"/>
      <c r="F64" s="806"/>
      <c r="G64" s="806"/>
      <c r="H64" s="806"/>
      <c r="I64" s="50"/>
    </row>
    <row r="65" spans="1:10" x14ac:dyDescent="0.2">
      <c r="H65"/>
    </row>
    <row r="66" spans="1:10" ht="15" customHeight="1" x14ac:dyDescent="0.25">
      <c r="A66" s="452" t="s">
        <v>58</v>
      </c>
      <c r="B66" s="45"/>
      <c r="C66" s="805"/>
      <c r="D66" s="798"/>
      <c r="E66" s="798"/>
      <c r="F66" s="798"/>
      <c r="G66" s="798"/>
      <c r="H66" s="798"/>
      <c r="I66" s="47"/>
    </row>
    <row r="67" spans="1:10" ht="15" customHeight="1" x14ac:dyDescent="0.2">
      <c r="A67" t="s">
        <v>64</v>
      </c>
      <c r="B67" s="45"/>
      <c r="C67" s="798"/>
      <c r="D67" s="798"/>
      <c r="E67" s="798"/>
      <c r="F67" s="798"/>
      <c r="G67" s="798"/>
      <c r="H67" s="798"/>
      <c r="I67" s="47"/>
    </row>
    <row r="68" spans="1:10" ht="15" customHeight="1" x14ac:dyDescent="0.2">
      <c r="A68" t="s">
        <v>65</v>
      </c>
      <c r="B68" s="45"/>
      <c r="C68" s="798"/>
      <c r="D68" s="798"/>
      <c r="E68" s="798"/>
      <c r="F68" s="798"/>
      <c r="G68" s="798"/>
      <c r="H68" s="798"/>
      <c r="I68" s="47"/>
    </row>
    <row r="69" spans="1:10" ht="15" customHeight="1" x14ac:dyDescent="0.2">
      <c r="A69" s="800" t="s">
        <v>49</v>
      </c>
      <c r="B69" s="800"/>
      <c r="C69" s="796"/>
      <c r="D69" s="796"/>
      <c r="E69" s="796"/>
      <c r="F69" s="796"/>
      <c r="G69" s="796"/>
      <c r="H69" s="796"/>
      <c r="I69" s="47"/>
    </row>
    <row r="70" spans="1:10" ht="15" customHeight="1" x14ac:dyDescent="0.2">
      <c r="A70" s="802" t="s">
        <v>50</v>
      </c>
      <c r="B70" s="802"/>
      <c r="C70" s="182"/>
      <c r="D70" s="183"/>
      <c r="E70" s="183"/>
      <c r="F70" s="183"/>
      <c r="G70" s="183"/>
      <c r="H70" s="183"/>
      <c r="I70" s="47"/>
    </row>
    <row r="71" spans="1:10" ht="15" customHeight="1" x14ac:dyDescent="0.2">
      <c r="A71" t="s">
        <v>189</v>
      </c>
      <c r="B71" s="45"/>
      <c r="C71" s="253"/>
      <c r="D71" s="48"/>
      <c r="E71" s="798"/>
      <c r="F71" s="798"/>
      <c r="G71" s="798"/>
      <c r="H71" s="798"/>
      <c r="I71" s="47"/>
    </row>
    <row r="72" spans="1:10" x14ac:dyDescent="0.2">
      <c r="A72" s="35"/>
      <c r="H72"/>
    </row>
    <row r="73" spans="1:10" x14ac:dyDescent="0.2">
      <c r="H73"/>
    </row>
    <row r="74" spans="1:10" ht="15.6" x14ac:dyDescent="0.3">
      <c r="A74" s="51">
        <v>2</v>
      </c>
      <c r="B74" s="807" t="s">
        <v>51</v>
      </c>
      <c r="C74" s="807"/>
      <c r="D74" s="807"/>
      <c r="E74" s="807"/>
      <c r="F74" s="807"/>
      <c r="G74" s="807"/>
      <c r="H74" s="807"/>
      <c r="I74" s="50"/>
    </row>
    <row r="75" spans="1:10" x14ac:dyDescent="0.2">
      <c r="A75" s="803"/>
      <c r="B75" s="803"/>
      <c r="C75" s="803"/>
      <c r="D75" s="803"/>
      <c r="E75" s="803"/>
      <c r="F75" s="803"/>
      <c r="G75" s="803"/>
      <c r="H75" s="803"/>
      <c r="I75" s="44"/>
    </row>
    <row r="76" spans="1:10" ht="15.75" customHeight="1" x14ac:dyDescent="0.25">
      <c r="A76" s="575" t="s">
        <v>311</v>
      </c>
      <c r="B76" s="576"/>
      <c r="C76" s="576"/>
      <c r="D76" s="576"/>
      <c r="E76" s="576"/>
      <c r="F76" s="576"/>
      <c r="G76" s="576"/>
      <c r="H76" s="577" t="s">
        <v>291</v>
      </c>
      <c r="I76" s="44"/>
      <c r="J76" s="127" t="s">
        <v>291</v>
      </c>
    </row>
    <row r="77" spans="1:10" ht="15.75" customHeight="1" x14ac:dyDescent="0.2">
      <c r="A77" s="578"/>
      <c r="B77" s="576"/>
      <c r="C77" s="576"/>
      <c r="D77" s="576"/>
      <c r="E77" s="576"/>
      <c r="F77" s="576"/>
      <c r="G77" s="576"/>
      <c r="H77" s="576"/>
      <c r="I77" s="44"/>
      <c r="J77" s="127" t="s">
        <v>312</v>
      </c>
    </row>
    <row r="78" spans="1:10" x14ac:dyDescent="0.2">
      <c r="A78" s="803"/>
      <c r="B78" s="803"/>
      <c r="C78" s="803"/>
      <c r="D78" s="803"/>
      <c r="E78" s="803"/>
      <c r="F78" s="803"/>
      <c r="G78" s="803"/>
      <c r="H78" s="803"/>
      <c r="I78" s="44"/>
    </row>
    <row r="79" spans="1:10" ht="15.75" customHeight="1" x14ac:dyDescent="0.2">
      <c r="A79" s="798"/>
      <c r="B79" s="798"/>
      <c r="C79" s="798"/>
      <c r="D79" s="798"/>
      <c r="E79" s="798"/>
      <c r="F79" s="798"/>
      <c r="G79" s="798"/>
      <c r="H79" s="798"/>
      <c r="I79" s="44"/>
    </row>
    <row r="80" spans="1:10" ht="15.75" customHeight="1" x14ac:dyDescent="0.2">
      <c r="A80" s="796"/>
      <c r="B80" s="796"/>
      <c r="C80" s="796"/>
      <c r="D80" s="796"/>
      <c r="E80" s="796"/>
      <c r="F80" s="796"/>
      <c r="G80" s="796"/>
      <c r="H80" s="796"/>
      <c r="I80" s="44"/>
    </row>
    <row r="81" spans="1:9" ht="15" customHeight="1" x14ac:dyDescent="0.2">
      <c r="A81" s="796"/>
      <c r="B81" s="796"/>
      <c r="C81" s="796"/>
      <c r="D81" s="796"/>
      <c r="E81" s="796"/>
      <c r="F81" s="796"/>
      <c r="G81" s="796"/>
      <c r="H81" s="796"/>
      <c r="I81" s="44"/>
    </row>
    <row r="82" spans="1:9" ht="15" customHeight="1" x14ac:dyDescent="0.2">
      <c r="A82" s="796"/>
      <c r="B82" s="796"/>
      <c r="C82" s="796"/>
      <c r="D82" s="796"/>
      <c r="E82" s="796"/>
      <c r="F82" s="796"/>
      <c r="G82" s="796"/>
      <c r="H82" s="796"/>
      <c r="I82" s="44"/>
    </row>
    <row r="83" spans="1:9" ht="15" customHeight="1" x14ac:dyDescent="0.2">
      <c r="A83" s="796"/>
      <c r="B83" s="796"/>
      <c r="C83" s="796"/>
      <c r="D83" s="796"/>
      <c r="E83" s="796"/>
      <c r="F83" s="796"/>
      <c r="G83" s="796"/>
      <c r="H83" s="796"/>
      <c r="I83" s="44"/>
    </row>
    <row r="84" spans="1:9" ht="15" customHeight="1" x14ac:dyDescent="0.2">
      <c r="A84" s="796"/>
      <c r="B84" s="796"/>
      <c r="C84" s="796"/>
      <c r="D84" s="796"/>
      <c r="E84" s="796"/>
      <c r="F84" s="796"/>
      <c r="G84" s="796"/>
      <c r="H84" s="796"/>
      <c r="I84" s="44"/>
    </row>
    <row r="85" spans="1:9" ht="15" customHeight="1" x14ac:dyDescent="0.2">
      <c r="A85" s="796"/>
      <c r="B85" s="796"/>
      <c r="C85" s="796"/>
      <c r="D85" s="796"/>
      <c r="E85" s="796"/>
      <c r="F85" s="796"/>
      <c r="G85" s="796"/>
      <c r="H85" s="796"/>
      <c r="I85" s="44"/>
    </row>
    <row r="86" spans="1:9" x14ac:dyDescent="0.2">
      <c r="H86"/>
    </row>
    <row r="87" spans="1:9" x14ac:dyDescent="0.2">
      <c r="H87"/>
    </row>
    <row r="88" spans="1:9" ht="15.6" x14ac:dyDescent="0.3">
      <c r="A88" s="41">
        <v>3</v>
      </c>
      <c r="B88" s="42" t="s">
        <v>52</v>
      </c>
      <c r="C88" s="43"/>
      <c r="D88" s="43"/>
      <c r="E88" s="43"/>
      <c r="F88" s="43"/>
      <c r="G88" s="43"/>
      <c r="H88" s="43"/>
      <c r="I88" s="45"/>
    </row>
    <row r="89" spans="1:9" x14ac:dyDescent="0.2">
      <c r="H89"/>
    </row>
    <row r="90" spans="1:9" x14ac:dyDescent="0.2">
      <c r="A90" s="799" t="s">
        <v>241</v>
      </c>
      <c r="B90" s="800"/>
      <c r="C90" s="800"/>
      <c r="D90" s="800"/>
      <c r="E90" s="800"/>
      <c r="F90" s="800"/>
      <c r="G90" s="800"/>
      <c r="H90" s="800"/>
      <c r="I90" s="38"/>
    </row>
    <row r="91" spans="1:9" x14ac:dyDescent="0.2">
      <c r="H91"/>
    </row>
    <row r="92" spans="1:9" x14ac:dyDescent="0.2">
      <c r="C92" s="1"/>
      <c r="D92" s="1"/>
      <c r="E92" s="1"/>
      <c r="F92" s="1"/>
      <c r="G92" s="1"/>
      <c r="H92" s="1"/>
      <c r="I92" s="1"/>
    </row>
    <row r="93" spans="1:9" ht="15" customHeight="1" x14ac:dyDescent="0.2">
      <c r="A93" s="45" t="s">
        <v>55</v>
      </c>
      <c r="C93" s="798"/>
      <c r="D93" s="798"/>
      <c r="E93" s="798"/>
      <c r="F93" s="798"/>
      <c r="G93" s="798"/>
      <c r="H93" s="798"/>
      <c r="I93" s="47"/>
    </row>
    <row r="94" spans="1:9" ht="15" customHeight="1" x14ac:dyDescent="0.2">
      <c r="A94" s="45" t="s">
        <v>56</v>
      </c>
      <c r="C94" s="796"/>
      <c r="D94" s="796"/>
      <c r="E94" s="796"/>
      <c r="F94" s="796"/>
      <c r="G94" s="796"/>
      <c r="H94" s="796"/>
      <c r="I94" s="47"/>
    </row>
    <row r="95" spans="1:9" ht="15" customHeight="1" x14ac:dyDescent="0.2">
      <c r="A95" s="45" t="s">
        <v>53</v>
      </c>
      <c r="C95" s="796"/>
      <c r="D95" s="796"/>
      <c r="E95" s="796"/>
      <c r="F95" s="796"/>
      <c r="G95" s="796"/>
      <c r="H95" s="796"/>
      <c r="I95" s="47"/>
    </row>
    <row r="96" spans="1:9" ht="15" customHeight="1" x14ac:dyDescent="0.2">
      <c r="A96" s="45" t="s">
        <v>54</v>
      </c>
      <c r="C96" s="797"/>
      <c r="D96" s="797"/>
      <c r="E96" s="797"/>
      <c r="F96" s="797"/>
      <c r="G96" s="797"/>
      <c r="H96" s="797"/>
      <c r="I96" s="47"/>
    </row>
    <row r="97" spans="1:9" ht="15" customHeight="1" x14ac:dyDescent="0.2">
      <c r="C97" s="797"/>
      <c r="D97" s="797"/>
      <c r="E97" s="797"/>
      <c r="F97" s="797"/>
      <c r="G97" s="797"/>
      <c r="H97" s="797"/>
      <c r="I97" s="47"/>
    </row>
    <row r="98" spans="1:9" x14ac:dyDescent="0.2">
      <c r="H98"/>
    </row>
    <row r="99" spans="1:9" x14ac:dyDescent="0.2">
      <c r="H99"/>
    </row>
    <row r="100" spans="1:9" x14ac:dyDescent="0.2">
      <c r="H100"/>
    </row>
    <row r="101" spans="1:9" ht="12" x14ac:dyDescent="0.25">
      <c r="A101" s="486" t="s">
        <v>383</v>
      </c>
      <c r="B101" s="45"/>
      <c r="C101" s="45"/>
      <c r="D101" s="45"/>
      <c r="E101" s="45"/>
      <c r="H101"/>
    </row>
    <row r="102" spans="1:9" ht="12" x14ac:dyDescent="0.25">
      <c r="H102"/>
      <c r="I102" s="566"/>
    </row>
    <row r="103" spans="1:9" ht="13.2" x14ac:dyDescent="0.25">
      <c r="A103" s="453" t="s">
        <v>242</v>
      </c>
      <c r="G103" s="46"/>
      <c r="H103" s="46"/>
      <c r="I103" s="46"/>
    </row>
    <row r="104" spans="1:9" ht="13.2" x14ac:dyDescent="0.25">
      <c r="A104" s="3"/>
      <c r="G104" s="46"/>
      <c r="H104" s="46"/>
      <c r="I104" s="46"/>
    </row>
  </sheetData>
  <dataConsolidate/>
  <mergeCells count="27">
    <mergeCell ref="A20:H20"/>
    <mergeCell ref="A70:B70"/>
    <mergeCell ref="A78:H78"/>
    <mergeCell ref="C68:H68"/>
    <mergeCell ref="A21:H21"/>
    <mergeCell ref="A53:H54"/>
    <mergeCell ref="C66:H66"/>
    <mergeCell ref="C67:H67"/>
    <mergeCell ref="C69:H69"/>
    <mergeCell ref="E71:H71"/>
    <mergeCell ref="B64:H64"/>
    <mergeCell ref="A69:B69"/>
    <mergeCell ref="B74:H74"/>
    <mergeCell ref="A75:H75"/>
    <mergeCell ref="C95:H95"/>
    <mergeCell ref="C96:H96"/>
    <mergeCell ref="C97:H97"/>
    <mergeCell ref="A83:H83"/>
    <mergeCell ref="A79:H79"/>
    <mergeCell ref="A80:H80"/>
    <mergeCell ref="A90:H90"/>
    <mergeCell ref="C93:H93"/>
    <mergeCell ref="A85:H85"/>
    <mergeCell ref="C94:H94"/>
    <mergeCell ref="A84:H84"/>
    <mergeCell ref="A82:H82"/>
    <mergeCell ref="A81:H81"/>
  </mergeCells>
  <phoneticPr fontId="0" type="noConversion"/>
  <dataValidations count="1">
    <dataValidation type="list" showInputMessage="1" showErrorMessage="1" sqref="H76" xr:uid="{00000000-0002-0000-0000-000000000000}">
      <formula1>$J$76:$J$77</formula1>
    </dataValidation>
  </dataValidations>
  <hyperlinks>
    <hyperlink ref="A103" r:id="rId1" xr:uid="{00000000-0004-0000-0000-000000000000}"/>
  </hyperlinks>
  <pageMargins left="0.78740157480314965" right="0" top="0.62992125984251968" bottom="0.6692913385826772" header="0.51181102362204722" footer="0.51181102362204722"/>
  <pageSetup paperSize="9" orientation="portrait" r:id="rId2"/>
  <headerFooter alignWithMargins="0">
    <oddFooter>&amp;C&amp;P&amp;R&amp;"Arial Narrow,Normal"Formulaire comptes - version 11.02.2020 / SPAJ-VL</oddFooter>
  </headerFooter>
  <rowBreaks count="1" manualBreakCount="1">
    <brk id="55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8" shapeId="4101" r:id="rId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1" r:id="rId5"/>
      </mc:Fallback>
    </mc:AlternateContent>
    <mc:AlternateContent xmlns:mc="http://schemas.openxmlformats.org/markup-compatibility/2006">
      <mc:Choice Requires="x14">
        <oleObject progId="Word.Document.8" shapeId="4102" r:id="rId7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2" r:id="rId7"/>
      </mc:Fallback>
    </mc:AlternateContent>
    <mc:AlternateContent xmlns:mc="http://schemas.openxmlformats.org/markup-compatibility/2006">
      <mc:Choice Requires="x14">
        <oleObject progId="Word.Document.8" shapeId="4103" r:id="rId8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3" r:id="rId8"/>
      </mc:Fallback>
    </mc:AlternateContent>
    <mc:AlternateContent xmlns:mc="http://schemas.openxmlformats.org/markup-compatibility/2006">
      <mc:Choice Requires="x14">
        <oleObject progId="Word.Document.8" shapeId="4104" r:id="rId9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4" r:id="rId9"/>
      </mc:Fallback>
    </mc:AlternateContent>
    <mc:AlternateContent xmlns:mc="http://schemas.openxmlformats.org/markup-compatibility/2006">
      <mc:Choice Requires="x14">
        <oleObject progId="Word.Document.8" shapeId="4105" r:id="rId10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5" r:id="rId10"/>
      </mc:Fallback>
    </mc:AlternateContent>
    <mc:AlternateContent xmlns:mc="http://schemas.openxmlformats.org/markup-compatibility/2006">
      <mc:Choice Requires="x14">
        <oleObject progId="Word.Document.8" shapeId="4106" r:id="rId11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6" r:id="rId11"/>
      </mc:Fallback>
    </mc:AlternateContent>
    <mc:AlternateContent xmlns:mc="http://schemas.openxmlformats.org/markup-compatibility/2006">
      <mc:Choice Requires="x14">
        <oleObject progId="Word.Document.8" shapeId="4107" r:id="rId12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7" r:id="rId12"/>
      </mc:Fallback>
    </mc:AlternateContent>
    <mc:AlternateContent xmlns:mc="http://schemas.openxmlformats.org/markup-compatibility/2006">
      <mc:Choice Requires="x14">
        <oleObject progId="Word.Document.8" shapeId="4108" r:id="rId13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8" r:id="rId13"/>
      </mc:Fallback>
    </mc:AlternateContent>
    <mc:AlternateContent xmlns:mc="http://schemas.openxmlformats.org/markup-compatibility/2006">
      <mc:Choice Requires="x14">
        <oleObject progId="Word.Document.8" shapeId="4109" r:id="rId14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09" r:id="rId14"/>
      </mc:Fallback>
    </mc:AlternateContent>
    <mc:AlternateContent xmlns:mc="http://schemas.openxmlformats.org/markup-compatibility/2006">
      <mc:Choice Requires="x14">
        <oleObject progId="Word.Document.8" shapeId="4110" r:id="rId1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0" r:id="rId15"/>
      </mc:Fallback>
    </mc:AlternateContent>
    <mc:AlternateContent xmlns:mc="http://schemas.openxmlformats.org/markup-compatibility/2006">
      <mc:Choice Requires="x14">
        <oleObject progId="Word.Document.8" shapeId="4111" r:id="rId16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1" r:id="rId16"/>
      </mc:Fallback>
    </mc:AlternateContent>
    <mc:AlternateContent xmlns:mc="http://schemas.openxmlformats.org/markup-compatibility/2006">
      <mc:Choice Requires="x14">
        <oleObject progId="Word.Document.8" shapeId="4112" r:id="rId17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2" r:id="rId17"/>
      </mc:Fallback>
    </mc:AlternateContent>
    <mc:AlternateContent xmlns:mc="http://schemas.openxmlformats.org/markup-compatibility/2006">
      <mc:Choice Requires="x14">
        <oleObject progId="Word.Document.8" shapeId="4113" r:id="rId18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3" r:id="rId18"/>
      </mc:Fallback>
    </mc:AlternateContent>
    <mc:AlternateContent xmlns:mc="http://schemas.openxmlformats.org/markup-compatibility/2006">
      <mc:Choice Requires="x14">
        <oleObject progId="Word.Document.8" shapeId="4114" r:id="rId19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4" r:id="rId19"/>
      </mc:Fallback>
    </mc:AlternateContent>
    <mc:AlternateContent xmlns:mc="http://schemas.openxmlformats.org/markup-compatibility/2006">
      <mc:Choice Requires="x14">
        <oleObject progId="Word.Document.8" shapeId="4115" r:id="rId20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5" r:id="rId20"/>
      </mc:Fallback>
    </mc:AlternateContent>
    <mc:AlternateContent xmlns:mc="http://schemas.openxmlformats.org/markup-compatibility/2006">
      <mc:Choice Requires="x14">
        <oleObject progId="Word.Document.8" shapeId="4116" r:id="rId21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6" r:id="rId21"/>
      </mc:Fallback>
    </mc:AlternateContent>
    <mc:AlternateContent xmlns:mc="http://schemas.openxmlformats.org/markup-compatibility/2006">
      <mc:Choice Requires="x14">
        <oleObject progId="Word.Document.8" shapeId="4117" r:id="rId22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7" r:id="rId22"/>
      </mc:Fallback>
    </mc:AlternateContent>
    <mc:AlternateContent xmlns:mc="http://schemas.openxmlformats.org/markup-compatibility/2006">
      <mc:Choice Requires="x14">
        <oleObject progId="Word.Document.8" shapeId="4118" r:id="rId23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8" r:id="rId23"/>
      </mc:Fallback>
    </mc:AlternateContent>
    <mc:AlternateContent xmlns:mc="http://schemas.openxmlformats.org/markup-compatibility/2006">
      <mc:Choice Requires="x14">
        <oleObject progId="Word.Document.8" shapeId="4119" r:id="rId24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19" r:id="rId24"/>
      </mc:Fallback>
    </mc:AlternateContent>
    <mc:AlternateContent xmlns:mc="http://schemas.openxmlformats.org/markup-compatibility/2006">
      <mc:Choice Requires="x14">
        <oleObject progId="Word.Document.8" shapeId="4120" r:id="rId25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0" r:id="rId25"/>
      </mc:Fallback>
    </mc:AlternateContent>
    <mc:AlternateContent xmlns:mc="http://schemas.openxmlformats.org/markup-compatibility/2006">
      <mc:Choice Requires="x14">
        <oleObject progId="Word.Document.8" shapeId="4121" r:id="rId26">
          <objectPr defaultSize="0" autoPict="0" r:id="rId6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1" r:id="rId26"/>
      </mc:Fallback>
    </mc:AlternateContent>
    <mc:AlternateContent xmlns:mc="http://schemas.openxmlformats.org/markup-compatibility/2006">
      <mc:Choice Requires="x14">
        <oleObject progId="Word.Document.8" shapeId="4122" r:id="rId27">
          <objectPr defaultSize="0" autoPict="0" r:id="rId28">
            <anchor moveWithCells="1" sizeWithCells="1">
              <from>
                <xdr:col>8</xdr:col>
                <xdr:colOff>0</xdr:colOff>
                <xdr:row>56</xdr:row>
                <xdr:rowOff>0</xdr:rowOff>
              </from>
              <to>
                <xdr:col>8</xdr:col>
                <xdr:colOff>0</xdr:colOff>
                <xdr:row>57</xdr:row>
                <xdr:rowOff>0</xdr:rowOff>
              </to>
            </anchor>
          </objectPr>
        </oleObject>
      </mc:Choice>
      <mc:Fallback>
        <oleObject progId="Word.Document.8" shapeId="4122" r:id="rId27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L69"/>
  <sheetViews>
    <sheetView view="pageBreakPreview" zoomScaleNormal="100" zoomScaleSheetLayoutView="100" workbookViewId="0">
      <selection activeCell="K32" sqref="K32"/>
    </sheetView>
  </sheetViews>
  <sheetFormatPr baseColWidth="10" defaultRowHeight="10.199999999999999" x14ac:dyDescent="0.2"/>
  <cols>
    <col min="1" max="1" width="23.75" style="122" customWidth="1"/>
    <col min="2" max="2" width="17" style="121" bestFit="1" customWidth="1"/>
    <col min="3" max="3" width="3.25" style="121" customWidth="1"/>
    <col min="4" max="4" width="24" style="122" customWidth="1"/>
    <col min="5" max="5" width="17" style="121" bestFit="1" customWidth="1"/>
    <col min="6" max="6" width="3.25" style="121" customWidth="1"/>
    <col min="7" max="7" width="24" style="122" customWidth="1"/>
    <col min="8" max="8" width="17" style="121" bestFit="1" customWidth="1"/>
    <col min="9" max="9" width="3.25" style="121" customWidth="1"/>
    <col min="10" max="10" width="24" style="122" customWidth="1"/>
    <col min="11" max="11" width="17" style="121" bestFit="1" customWidth="1"/>
    <col min="12" max="226" width="11.375" style="126"/>
    <col min="227" max="227" width="5.75" style="126" customWidth="1"/>
    <col min="228" max="228" width="6.75" style="126" customWidth="1"/>
    <col min="229" max="229" width="3.125" style="126" customWidth="1"/>
    <col min="230" max="231" width="3.25" style="126" customWidth="1"/>
    <col min="232" max="232" width="3.125" style="126" customWidth="1"/>
    <col min="233" max="259" width="3.25" style="126" customWidth="1"/>
    <col min="260" max="261" width="11.75" style="126" customWidth="1"/>
    <col min="262" max="482" width="11.375" style="126"/>
    <col min="483" max="483" width="5.75" style="126" customWidth="1"/>
    <col min="484" max="484" width="6.75" style="126" customWidth="1"/>
    <col min="485" max="485" width="3.125" style="126" customWidth="1"/>
    <col min="486" max="487" width="3.25" style="126" customWidth="1"/>
    <col min="488" max="488" width="3.125" style="126" customWidth="1"/>
    <col min="489" max="515" width="3.25" style="126" customWidth="1"/>
    <col min="516" max="517" width="11.75" style="126" customWidth="1"/>
    <col min="518" max="738" width="11.375" style="126"/>
    <col min="739" max="739" width="5.75" style="126" customWidth="1"/>
    <col min="740" max="740" width="6.75" style="126" customWidth="1"/>
    <col min="741" max="741" width="3.125" style="126" customWidth="1"/>
    <col min="742" max="743" width="3.25" style="126" customWidth="1"/>
    <col min="744" max="744" width="3.125" style="126" customWidth="1"/>
    <col min="745" max="771" width="3.25" style="126" customWidth="1"/>
    <col min="772" max="773" width="11.75" style="126" customWidth="1"/>
    <col min="774" max="994" width="11.375" style="126"/>
    <col min="995" max="995" width="5.75" style="126" customWidth="1"/>
    <col min="996" max="996" width="6.75" style="126" customWidth="1"/>
    <col min="997" max="997" width="3.125" style="126" customWidth="1"/>
    <col min="998" max="999" width="3.25" style="126" customWidth="1"/>
    <col min="1000" max="1000" width="3.125" style="126" customWidth="1"/>
    <col min="1001" max="1027" width="3.25" style="126" customWidth="1"/>
    <col min="1028" max="1029" width="11.75" style="126" customWidth="1"/>
    <col min="1030" max="1250" width="11.375" style="126"/>
    <col min="1251" max="1251" width="5.75" style="126" customWidth="1"/>
    <col min="1252" max="1252" width="6.75" style="126" customWidth="1"/>
    <col min="1253" max="1253" width="3.125" style="126" customWidth="1"/>
    <col min="1254" max="1255" width="3.25" style="126" customWidth="1"/>
    <col min="1256" max="1256" width="3.125" style="126" customWidth="1"/>
    <col min="1257" max="1283" width="3.25" style="126" customWidth="1"/>
    <col min="1284" max="1285" width="11.75" style="126" customWidth="1"/>
    <col min="1286" max="1506" width="11.375" style="126"/>
    <col min="1507" max="1507" width="5.75" style="126" customWidth="1"/>
    <col min="1508" max="1508" width="6.75" style="126" customWidth="1"/>
    <col min="1509" max="1509" width="3.125" style="126" customWidth="1"/>
    <col min="1510" max="1511" width="3.25" style="126" customWidth="1"/>
    <col min="1512" max="1512" width="3.125" style="126" customWidth="1"/>
    <col min="1513" max="1539" width="3.25" style="126" customWidth="1"/>
    <col min="1540" max="1541" width="11.75" style="126" customWidth="1"/>
    <col min="1542" max="1762" width="11.375" style="126"/>
    <col min="1763" max="1763" width="5.75" style="126" customWidth="1"/>
    <col min="1764" max="1764" width="6.75" style="126" customWidth="1"/>
    <col min="1765" max="1765" width="3.125" style="126" customWidth="1"/>
    <col min="1766" max="1767" width="3.25" style="126" customWidth="1"/>
    <col min="1768" max="1768" width="3.125" style="126" customWidth="1"/>
    <col min="1769" max="1795" width="3.25" style="126" customWidth="1"/>
    <col min="1796" max="1797" width="11.75" style="126" customWidth="1"/>
    <col min="1798" max="2018" width="11.375" style="126"/>
    <col min="2019" max="2019" width="5.75" style="126" customWidth="1"/>
    <col min="2020" max="2020" width="6.75" style="126" customWidth="1"/>
    <col min="2021" max="2021" width="3.125" style="126" customWidth="1"/>
    <col min="2022" max="2023" width="3.25" style="126" customWidth="1"/>
    <col min="2024" max="2024" width="3.125" style="126" customWidth="1"/>
    <col min="2025" max="2051" width="3.25" style="126" customWidth="1"/>
    <col min="2052" max="2053" width="11.75" style="126" customWidth="1"/>
    <col min="2054" max="2274" width="11.375" style="126"/>
    <col min="2275" max="2275" width="5.75" style="126" customWidth="1"/>
    <col min="2276" max="2276" width="6.75" style="126" customWidth="1"/>
    <col min="2277" max="2277" width="3.125" style="126" customWidth="1"/>
    <col min="2278" max="2279" width="3.25" style="126" customWidth="1"/>
    <col min="2280" max="2280" width="3.125" style="126" customWidth="1"/>
    <col min="2281" max="2307" width="3.25" style="126" customWidth="1"/>
    <col min="2308" max="2309" width="11.75" style="126" customWidth="1"/>
    <col min="2310" max="2530" width="11.375" style="126"/>
    <col min="2531" max="2531" width="5.75" style="126" customWidth="1"/>
    <col min="2532" max="2532" width="6.75" style="126" customWidth="1"/>
    <col min="2533" max="2533" width="3.125" style="126" customWidth="1"/>
    <col min="2534" max="2535" width="3.25" style="126" customWidth="1"/>
    <col min="2536" max="2536" width="3.125" style="126" customWidth="1"/>
    <col min="2537" max="2563" width="3.25" style="126" customWidth="1"/>
    <col min="2564" max="2565" width="11.75" style="126" customWidth="1"/>
    <col min="2566" max="2786" width="11.375" style="126"/>
    <col min="2787" max="2787" width="5.75" style="126" customWidth="1"/>
    <col min="2788" max="2788" width="6.75" style="126" customWidth="1"/>
    <col min="2789" max="2789" width="3.125" style="126" customWidth="1"/>
    <col min="2790" max="2791" width="3.25" style="126" customWidth="1"/>
    <col min="2792" max="2792" width="3.125" style="126" customWidth="1"/>
    <col min="2793" max="2819" width="3.25" style="126" customWidth="1"/>
    <col min="2820" max="2821" width="11.75" style="126" customWidth="1"/>
    <col min="2822" max="3042" width="11.375" style="126"/>
    <col min="3043" max="3043" width="5.75" style="126" customWidth="1"/>
    <col min="3044" max="3044" width="6.75" style="126" customWidth="1"/>
    <col min="3045" max="3045" width="3.125" style="126" customWidth="1"/>
    <col min="3046" max="3047" width="3.25" style="126" customWidth="1"/>
    <col min="3048" max="3048" width="3.125" style="126" customWidth="1"/>
    <col min="3049" max="3075" width="3.25" style="126" customWidth="1"/>
    <col min="3076" max="3077" width="11.75" style="126" customWidth="1"/>
    <col min="3078" max="3298" width="11.375" style="126"/>
    <col min="3299" max="3299" width="5.75" style="126" customWidth="1"/>
    <col min="3300" max="3300" width="6.75" style="126" customWidth="1"/>
    <col min="3301" max="3301" width="3.125" style="126" customWidth="1"/>
    <col min="3302" max="3303" width="3.25" style="126" customWidth="1"/>
    <col min="3304" max="3304" width="3.125" style="126" customWidth="1"/>
    <col min="3305" max="3331" width="3.25" style="126" customWidth="1"/>
    <col min="3332" max="3333" width="11.75" style="126" customWidth="1"/>
    <col min="3334" max="3554" width="11.375" style="126"/>
    <col min="3555" max="3555" width="5.75" style="126" customWidth="1"/>
    <col min="3556" max="3556" width="6.75" style="126" customWidth="1"/>
    <col min="3557" max="3557" width="3.125" style="126" customWidth="1"/>
    <col min="3558" max="3559" width="3.25" style="126" customWidth="1"/>
    <col min="3560" max="3560" width="3.125" style="126" customWidth="1"/>
    <col min="3561" max="3587" width="3.25" style="126" customWidth="1"/>
    <col min="3588" max="3589" width="11.75" style="126" customWidth="1"/>
    <col min="3590" max="3810" width="11.375" style="126"/>
    <col min="3811" max="3811" width="5.75" style="126" customWidth="1"/>
    <col min="3812" max="3812" width="6.75" style="126" customWidth="1"/>
    <col min="3813" max="3813" width="3.125" style="126" customWidth="1"/>
    <col min="3814" max="3815" width="3.25" style="126" customWidth="1"/>
    <col min="3816" max="3816" width="3.125" style="126" customWidth="1"/>
    <col min="3817" max="3843" width="3.25" style="126" customWidth="1"/>
    <col min="3844" max="3845" width="11.75" style="126" customWidth="1"/>
    <col min="3846" max="4066" width="11.375" style="126"/>
    <col min="4067" max="4067" width="5.75" style="126" customWidth="1"/>
    <col min="4068" max="4068" width="6.75" style="126" customWidth="1"/>
    <col min="4069" max="4069" width="3.125" style="126" customWidth="1"/>
    <col min="4070" max="4071" width="3.25" style="126" customWidth="1"/>
    <col min="4072" max="4072" width="3.125" style="126" customWidth="1"/>
    <col min="4073" max="4099" width="3.25" style="126" customWidth="1"/>
    <col min="4100" max="4101" width="11.75" style="126" customWidth="1"/>
    <col min="4102" max="4322" width="11.375" style="126"/>
    <col min="4323" max="4323" width="5.75" style="126" customWidth="1"/>
    <col min="4324" max="4324" width="6.75" style="126" customWidth="1"/>
    <col min="4325" max="4325" width="3.125" style="126" customWidth="1"/>
    <col min="4326" max="4327" width="3.25" style="126" customWidth="1"/>
    <col min="4328" max="4328" width="3.125" style="126" customWidth="1"/>
    <col min="4329" max="4355" width="3.25" style="126" customWidth="1"/>
    <col min="4356" max="4357" width="11.75" style="126" customWidth="1"/>
    <col min="4358" max="4578" width="11.375" style="126"/>
    <col min="4579" max="4579" width="5.75" style="126" customWidth="1"/>
    <col min="4580" max="4580" width="6.75" style="126" customWidth="1"/>
    <col min="4581" max="4581" width="3.125" style="126" customWidth="1"/>
    <col min="4582" max="4583" width="3.25" style="126" customWidth="1"/>
    <col min="4584" max="4584" width="3.125" style="126" customWidth="1"/>
    <col min="4585" max="4611" width="3.25" style="126" customWidth="1"/>
    <col min="4612" max="4613" width="11.75" style="126" customWidth="1"/>
    <col min="4614" max="4834" width="11.375" style="126"/>
    <col min="4835" max="4835" width="5.75" style="126" customWidth="1"/>
    <col min="4836" max="4836" width="6.75" style="126" customWidth="1"/>
    <col min="4837" max="4837" width="3.125" style="126" customWidth="1"/>
    <col min="4838" max="4839" width="3.25" style="126" customWidth="1"/>
    <col min="4840" max="4840" width="3.125" style="126" customWidth="1"/>
    <col min="4841" max="4867" width="3.25" style="126" customWidth="1"/>
    <col min="4868" max="4869" width="11.75" style="126" customWidth="1"/>
    <col min="4870" max="5090" width="11.375" style="126"/>
    <col min="5091" max="5091" width="5.75" style="126" customWidth="1"/>
    <col min="5092" max="5092" width="6.75" style="126" customWidth="1"/>
    <col min="5093" max="5093" width="3.125" style="126" customWidth="1"/>
    <col min="5094" max="5095" width="3.25" style="126" customWidth="1"/>
    <col min="5096" max="5096" width="3.125" style="126" customWidth="1"/>
    <col min="5097" max="5123" width="3.25" style="126" customWidth="1"/>
    <col min="5124" max="5125" width="11.75" style="126" customWidth="1"/>
    <col min="5126" max="5346" width="11.375" style="126"/>
    <col min="5347" max="5347" width="5.75" style="126" customWidth="1"/>
    <col min="5348" max="5348" width="6.75" style="126" customWidth="1"/>
    <col min="5349" max="5349" width="3.125" style="126" customWidth="1"/>
    <col min="5350" max="5351" width="3.25" style="126" customWidth="1"/>
    <col min="5352" max="5352" width="3.125" style="126" customWidth="1"/>
    <col min="5353" max="5379" width="3.25" style="126" customWidth="1"/>
    <col min="5380" max="5381" width="11.75" style="126" customWidth="1"/>
    <col min="5382" max="5602" width="11.375" style="126"/>
    <col min="5603" max="5603" width="5.75" style="126" customWidth="1"/>
    <col min="5604" max="5604" width="6.75" style="126" customWidth="1"/>
    <col min="5605" max="5605" width="3.125" style="126" customWidth="1"/>
    <col min="5606" max="5607" width="3.25" style="126" customWidth="1"/>
    <col min="5608" max="5608" width="3.125" style="126" customWidth="1"/>
    <col min="5609" max="5635" width="3.25" style="126" customWidth="1"/>
    <col min="5636" max="5637" width="11.75" style="126" customWidth="1"/>
    <col min="5638" max="5858" width="11.375" style="126"/>
    <col min="5859" max="5859" width="5.75" style="126" customWidth="1"/>
    <col min="5860" max="5860" width="6.75" style="126" customWidth="1"/>
    <col min="5861" max="5861" width="3.125" style="126" customWidth="1"/>
    <col min="5862" max="5863" width="3.25" style="126" customWidth="1"/>
    <col min="5864" max="5864" width="3.125" style="126" customWidth="1"/>
    <col min="5865" max="5891" width="3.25" style="126" customWidth="1"/>
    <col min="5892" max="5893" width="11.75" style="126" customWidth="1"/>
    <col min="5894" max="6114" width="11.375" style="126"/>
    <col min="6115" max="6115" width="5.75" style="126" customWidth="1"/>
    <col min="6116" max="6116" width="6.75" style="126" customWidth="1"/>
    <col min="6117" max="6117" width="3.125" style="126" customWidth="1"/>
    <col min="6118" max="6119" width="3.25" style="126" customWidth="1"/>
    <col min="6120" max="6120" width="3.125" style="126" customWidth="1"/>
    <col min="6121" max="6147" width="3.25" style="126" customWidth="1"/>
    <col min="6148" max="6149" width="11.75" style="126" customWidth="1"/>
    <col min="6150" max="6370" width="11.375" style="126"/>
    <col min="6371" max="6371" width="5.75" style="126" customWidth="1"/>
    <col min="6372" max="6372" width="6.75" style="126" customWidth="1"/>
    <col min="6373" max="6373" width="3.125" style="126" customWidth="1"/>
    <col min="6374" max="6375" width="3.25" style="126" customWidth="1"/>
    <col min="6376" max="6376" width="3.125" style="126" customWidth="1"/>
    <col min="6377" max="6403" width="3.25" style="126" customWidth="1"/>
    <col min="6404" max="6405" width="11.75" style="126" customWidth="1"/>
    <col min="6406" max="6626" width="11.375" style="126"/>
    <col min="6627" max="6627" width="5.75" style="126" customWidth="1"/>
    <col min="6628" max="6628" width="6.75" style="126" customWidth="1"/>
    <col min="6629" max="6629" width="3.125" style="126" customWidth="1"/>
    <col min="6630" max="6631" width="3.25" style="126" customWidth="1"/>
    <col min="6632" max="6632" width="3.125" style="126" customWidth="1"/>
    <col min="6633" max="6659" width="3.25" style="126" customWidth="1"/>
    <col min="6660" max="6661" width="11.75" style="126" customWidth="1"/>
    <col min="6662" max="6882" width="11.375" style="126"/>
    <col min="6883" max="6883" width="5.75" style="126" customWidth="1"/>
    <col min="6884" max="6884" width="6.75" style="126" customWidth="1"/>
    <col min="6885" max="6885" width="3.125" style="126" customWidth="1"/>
    <col min="6886" max="6887" width="3.25" style="126" customWidth="1"/>
    <col min="6888" max="6888" width="3.125" style="126" customWidth="1"/>
    <col min="6889" max="6915" width="3.25" style="126" customWidth="1"/>
    <col min="6916" max="6917" width="11.75" style="126" customWidth="1"/>
    <col min="6918" max="7138" width="11.375" style="126"/>
    <col min="7139" max="7139" width="5.75" style="126" customWidth="1"/>
    <col min="7140" max="7140" width="6.75" style="126" customWidth="1"/>
    <col min="7141" max="7141" width="3.125" style="126" customWidth="1"/>
    <col min="7142" max="7143" width="3.25" style="126" customWidth="1"/>
    <col min="7144" max="7144" width="3.125" style="126" customWidth="1"/>
    <col min="7145" max="7171" width="3.25" style="126" customWidth="1"/>
    <col min="7172" max="7173" width="11.75" style="126" customWidth="1"/>
    <col min="7174" max="7394" width="11.375" style="126"/>
    <col min="7395" max="7395" width="5.75" style="126" customWidth="1"/>
    <col min="7396" max="7396" width="6.75" style="126" customWidth="1"/>
    <col min="7397" max="7397" width="3.125" style="126" customWidth="1"/>
    <col min="7398" max="7399" width="3.25" style="126" customWidth="1"/>
    <col min="7400" max="7400" width="3.125" style="126" customWidth="1"/>
    <col min="7401" max="7427" width="3.25" style="126" customWidth="1"/>
    <col min="7428" max="7429" width="11.75" style="126" customWidth="1"/>
    <col min="7430" max="7650" width="11.375" style="126"/>
    <col min="7651" max="7651" width="5.75" style="126" customWidth="1"/>
    <col min="7652" max="7652" width="6.75" style="126" customWidth="1"/>
    <col min="7653" max="7653" width="3.125" style="126" customWidth="1"/>
    <col min="7654" max="7655" width="3.25" style="126" customWidth="1"/>
    <col min="7656" max="7656" width="3.125" style="126" customWidth="1"/>
    <col min="7657" max="7683" width="3.25" style="126" customWidth="1"/>
    <col min="7684" max="7685" width="11.75" style="126" customWidth="1"/>
    <col min="7686" max="7906" width="11.375" style="126"/>
    <col min="7907" max="7907" width="5.75" style="126" customWidth="1"/>
    <col min="7908" max="7908" width="6.75" style="126" customWidth="1"/>
    <col min="7909" max="7909" width="3.125" style="126" customWidth="1"/>
    <col min="7910" max="7911" width="3.25" style="126" customWidth="1"/>
    <col min="7912" max="7912" width="3.125" style="126" customWidth="1"/>
    <col min="7913" max="7939" width="3.25" style="126" customWidth="1"/>
    <col min="7940" max="7941" width="11.75" style="126" customWidth="1"/>
    <col min="7942" max="8162" width="11.375" style="126"/>
    <col min="8163" max="8163" width="5.75" style="126" customWidth="1"/>
    <col min="8164" max="8164" width="6.75" style="126" customWidth="1"/>
    <col min="8165" max="8165" width="3.125" style="126" customWidth="1"/>
    <col min="8166" max="8167" width="3.25" style="126" customWidth="1"/>
    <col min="8168" max="8168" width="3.125" style="126" customWidth="1"/>
    <col min="8169" max="8195" width="3.25" style="126" customWidth="1"/>
    <col min="8196" max="8197" width="11.75" style="126" customWidth="1"/>
    <col min="8198" max="8418" width="11.375" style="126"/>
    <col min="8419" max="8419" width="5.75" style="126" customWidth="1"/>
    <col min="8420" max="8420" width="6.75" style="126" customWidth="1"/>
    <col min="8421" max="8421" width="3.125" style="126" customWidth="1"/>
    <col min="8422" max="8423" width="3.25" style="126" customWidth="1"/>
    <col min="8424" max="8424" width="3.125" style="126" customWidth="1"/>
    <col min="8425" max="8451" width="3.25" style="126" customWidth="1"/>
    <col min="8452" max="8453" width="11.75" style="126" customWidth="1"/>
    <col min="8454" max="8674" width="11.375" style="126"/>
    <col min="8675" max="8675" width="5.75" style="126" customWidth="1"/>
    <col min="8676" max="8676" width="6.75" style="126" customWidth="1"/>
    <col min="8677" max="8677" width="3.125" style="126" customWidth="1"/>
    <col min="8678" max="8679" width="3.25" style="126" customWidth="1"/>
    <col min="8680" max="8680" width="3.125" style="126" customWidth="1"/>
    <col min="8681" max="8707" width="3.25" style="126" customWidth="1"/>
    <col min="8708" max="8709" width="11.75" style="126" customWidth="1"/>
    <col min="8710" max="8930" width="11.375" style="126"/>
    <col min="8931" max="8931" width="5.75" style="126" customWidth="1"/>
    <col min="8932" max="8932" width="6.75" style="126" customWidth="1"/>
    <col min="8933" max="8933" width="3.125" style="126" customWidth="1"/>
    <col min="8934" max="8935" width="3.25" style="126" customWidth="1"/>
    <col min="8936" max="8936" width="3.125" style="126" customWidth="1"/>
    <col min="8937" max="8963" width="3.25" style="126" customWidth="1"/>
    <col min="8964" max="8965" width="11.75" style="126" customWidth="1"/>
    <col min="8966" max="9186" width="11.375" style="126"/>
    <col min="9187" max="9187" width="5.75" style="126" customWidth="1"/>
    <col min="9188" max="9188" width="6.75" style="126" customWidth="1"/>
    <col min="9189" max="9189" width="3.125" style="126" customWidth="1"/>
    <col min="9190" max="9191" width="3.25" style="126" customWidth="1"/>
    <col min="9192" max="9192" width="3.125" style="126" customWidth="1"/>
    <col min="9193" max="9219" width="3.25" style="126" customWidth="1"/>
    <col min="9220" max="9221" width="11.75" style="126" customWidth="1"/>
    <col min="9222" max="9442" width="11.375" style="126"/>
    <col min="9443" max="9443" width="5.75" style="126" customWidth="1"/>
    <col min="9444" max="9444" width="6.75" style="126" customWidth="1"/>
    <col min="9445" max="9445" width="3.125" style="126" customWidth="1"/>
    <col min="9446" max="9447" width="3.25" style="126" customWidth="1"/>
    <col min="9448" max="9448" width="3.125" style="126" customWidth="1"/>
    <col min="9449" max="9475" width="3.25" style="126" customWidth="1"/>
    <col min="9476" max="9477" width="11.75" style="126" customWidth="1"/>
    <col min="9478" max="9698" width="11.375" style="126"/>
    <col min="9699" max="9699" width="5.75" style="126" customWidth="1"/>
    <col min="9700" max="9700" width="6.75" style="126" customWidth="1"/>
    <col min="9701" max="9701" width="3.125" style="126" customWidth="1"/>
    <col min="9702" max="9703" width="3.25" style="126" customWidth="1"/>
    <col min="9704" max="9704" width="3.125" style="126" customWidth="1"/>
    <col min="9705" max="9731" width="3.25" style="126" customWidth="1"/>
    <col min="9732" max="9733" width="11.75" style="126" customWidth="1"/>
    <col min="9734" max="9954" width="11.375" style="126"/>
    <col min="9955" max="9955" width="5.75" style="126" customWidth="1"/>
    <col min="9956" max="9956" width="6.75" style="126" customWidth="1"/>
    <col min="9957" max="9957" width="3.125" style="126" customWidth="1"/>
    <col min="9958" max="9959" width="3.25" style="126" customWidth="1"/>
    <col min="9960" max="9960" width="3.125" style="126" customWidth="1"/>
    <col min="9961" max="9987" width="3.25" style="126" customWidth="1"/>
    <col min="9988" max="9989" width="11.75" style="126" customWidth="1"/>
    <col min="9990" max="10210" width="11.375" style="126"/>
    <col min="10211" max="10211" width="5.75" style="126" customWidth="1"/>
    <col min="10212" max="10212" width="6.75" style="126" customWidth="1"/>
    <col min="10213" max="10213" width="3.125" style="126" customWidth="1"/>
    <col min="10214" max="10215" width="3.25" style="126" customWidth="1"/>
    <col min="10216" max="10216" width="3.125" style="126" customWidth="1"/>
    <col min="10217" max="10243" width="3.25" style="126" customWidth="1"/>
    <col min="10244" max="10245" width="11.75" style="126" customWidth="1"/>
    <col min="10246" max="10466" width="11.375" style="126"/>
    <col min="10467" max="10467" width="5.75" style="126" customWidth="1"/>
    <col min="10468" max="10468" width="6.75" style="126" customWidth="1"/>
    <col min="10469" max="10469" width="3.125" style="126" customWidth="1"/>
    <col min="10470" max="10471" width="3.25" style="126" customWidth="1"/>
    <col min="10472" max="10472" width="3.125" style="126" customWidth="1"/>
    <col min="10473" max="10499" width="3.25" style="126" customWidth="1"/>
    <col min="10500" max="10501" width="11.75" style="126" customWidth="1"/>
    <col min="10502" max="10722" width="11.375" style="126"/>
    <col min="10723" max="10723" width="5.75" style="126" customWidth="1"/>
    <col min="10724" max="10724" width="6.75" style="126" customWidth="1"/>
    <col min="10725" max="10725" width="3.125" style="126" customWidth="1"/>
    <col min="10726" max="10727" width="3.25" style="126" customWidth="1"/>
    <col min="10728" max="10728" width="3.125" style="126" customWidth="1"/>
    <col min="10729" max="10755" width="3.25" style="126" customWidth="1"/>
    <col min="10756" max="10757" width="11.75" style="126" customWidth="1"/>
    <col min="10758" max="10978" width="11.375" style="126"/>
    <col min="10979" max="10979" width="5.75" style="126" customWidth="1"/>
    <col min="10980" max="10980" width="6.75" style="126" customWidth="1"/>
    <col min="10981" max="10981" width="3.125" style="126" customWidth="1"/>
    <col min="10982" max="10983" width="3.25" style="126" customWidth="1"/>
    <col min="10984" max="10984" width="3.125" style="126" customWidth="1"/>
    <col min="10985" max="11011" width="3.25" style="126" customWidth="1"/>
    <col min="11012" max="11013" width="11.75" style="126" customWidth="1"/>
    <col min="11014" max="11234" width="11.375" style="126"/>
    <col min="11235" max="11235" width="5.75" style="126" customWidth="1"/>
    <col min="11236" max="11236" width="6.75" style="126" customWidth="1"/>
    <col min="11237" max="11237" width="3.125" style="126" customWidth="1"/>
    <col min="11238" max="11239" width="3.25" style="126" customWidth="1"/>
    <col min="11240" max="11240" width="3.125" style="126" customWidth="1"/>
    <col min="11241" max="11267" width="3.25" style="126" customWidth="1"/>
    <col min="11268" max="11269" width="11.75" style="126" customWidth="1"/>
    <col min="11270" max="11490" width="11.375" style="126"/>
    <col min="11491" max="11491" width="5.75" style="126" customWidth="1"/>
    <col min="11492" max="11492" width="6.75" style="126" customWidth="1"/>
    <col min="11493" max="11493" width="3.125" style="126" customWidth="1"/>
    <col min="11494" max="11495" width="3.25" style="126" customWidth="1"/>
    <col min="11496" max="11496" width="3.125" style="126" customWidth="1"/>
    <col min="11497" max="11523" width="3.25" style="126" customWidth="1"/>
    <col min="11524" max="11525" width="11.75" style="126" customWidth="1"/>
    <col min="11526" max="11746" width="11.375" style="126"/>
    <col min="11747" max="11747" width="5.75" style="126" customWidth="1"/>
    <col min="11748" max="11748" width="6.75" style="126" customWidth="1"/>
    <col min="11749" max="11749" width="3.125" style="126" customWidth="1"/>
    <col min="11750" max="11751" width="3.25" style="126" customWidth="1"/>
    <col min="11752" max="11752" width="3.125" style="126" customWidth="1"/>
    <col min="11753" max="11779" width="3.25" style="126" customWidth="1"/>
    <col min="11780" max="11781" width="11.75" style="126" customWidth="1"/>
    <col min="11782" max="12002" width="11.375" style="126"/>
    <col min="12003" max="12003" width="5.75" style="126" customWidth="1"/>
    <col min="12004" max="12004" width="6.75" style="126" customWidth="1"/>
    <col min="12005" max="12005" width="3.125" style="126" customWidth="1"/>
    <col min="12006" max="12007" width="3.25" style="126" customWidth="1"/>
    <col min="12008" max="12008" width="3.125" style="126" customWidth="1"/>
    <col min="12009" max="12035" width="3.25" style="126" customWidth="1"/>
    <col min="12036" max="12037" width="11.75" style="126" customWidth="1"/>
    <col min="12038" max="12258" width="11.375" style="126"/>
    <col min="12259" max="12259" width="5.75" style="126" customWidth="1"/>
    <col min="12260" max="12260" width="6.75" style="126" customWidth="1"/>
    <col min="12261" max="12261" width="3.125" style="126" customWidth="1"/>
    <col min="12262" max="12263" width="3.25" style="126" customWidth="1"/>
    <col min="12264" max="12264" width="3.125" style="126" customWidth="1"/>
    <col min="12265" max="12291" width="3.25" style="126" customWidth="1"/>
    <col min="12292" max="12293" width="11.75" style="126" customWidth="1"/>
    <col min="12294" max="12514" width="11.375" style="126"/>
    <col min="12515" max="12515" width="5.75" style="126" customWidth="1"/>
    <col min="12516" max="12516" width="6.75" style="126" customWidth="1"/>
    <col min="12517" max="12517" width="3.125" style="126" customWidth="1"/>
    <col min="12518" max="12519" width="3.25" style="126" customWidth="1"/>
    <col min="12520" max="12520" width="3.125" style="126" customWidth="1"/>
    <col min="12521" max="12547" width="3.25" style="126" customWidth="1"/>
    <col min="12548" max="12549" width="11.75" style="126" customWidth="1"/>
    <col min="12550" max="12770" width="11.375" style="126"/>
    <col min="12771" max="12771" width="5.75" style="126" customWidth="1"/>
    <col min="12772" max="12772" width="6.75" style="126" customWidth="1"/>
    <col min="12773" max="12773" width="3.125" style="126" customWidth="1"/>
    <col min="12774" max="12775" width="3.25" style="126" customWidth="1"/>
    <col min="12776" max="12776" width="3.125" style="126" customWidth="1"/>
    <col min="12777" max="12803" width="3.25" style="126" customWidth="1"/>
    <col min="12804" max="12805" width="11.75" style="126" customWidth="1"/>
    <col min="12806" max="13026" width="11.375" style="126"/>
    <col min="13027" max="13027" width="5.75" style="126" customWidth="1"/>
    <col min="13028" max="13028" width="6.75" style="126" customWidth="1"/>
    <col min="13029" max="13029" width="3.125" style="126" customWidth="1"/>
    <col min="13030" max="13031" width="3.25" style="126" customWidth="1"/>
    <col min="13032" max="13032" width="3.125" style="126" customWidth="1"/>
    <col min="13033" max="13059" width="3.25" style="126" customWidth="1"/>
    <col min="13060" max="13061" width="11.75" style="126" customWidth="1"/>
    <col min="13062" max="13282" width="11.375" style="126"/>
    <col min="13283" max="13283" width="5.75" style="126" customWidth="1"/>
    <col min="13284" max="13284" width="6.75" style="126" customWidth="1"/>
    <col min="13285" max="13285" width="3.125" style="126" customWidth="1"/>
    <col min="13286" max="13287" width="3.25" style="126" customWidth="1"/>
    <col min="13288" max="13288" width="3.125" style="126" customWidth="1"/>
    <col min="13289" max="13315" width="3.25" style="126" customWidth="1"/>
    <col min="13316" max="13317" width="11.75" style="126" customWidth="1"/>
    <col min="13318" max="13538" width="11.375" style="126"/>
    <col min="13539" max="13539" width="5.75" style="126" customWidth="1"/>
    <col min="13540" max="13540" width="6.75" style="126" customWidth="1"/>
    <col min="13541" max="13541" width="3.125" style="126" customWidth="1"/>
    <col min="13542" max="13543" width="3.25" style="126" customWidth="1"/>
    <col min="13544" max="13544" width="3.125" style="126" customWidth="1"/>
    <col min="13545" max="13571" width="3.25" style="126" customWidth="1"/>
    <col min="13572" max="13573" width="11.75" style="126" customWidth="1"/>
    <col min="13574" max="13794" width="11.375" style="126"/>
    <col min="13795" max="13795" width="5.75" style="126" customWidth="1"/>
    <col min="13796" max="13796" width="6.75" style="126" customWidth="1"/>
    <col min="13797" max="13797" width="3.125" style="126" customWidth="1"/>
    <col min="13798" max="13799" width="3.25" style="126" customWidth="1"/>
    <col min="13800" max="13800" width="3.125" style="126" customWidth="1"/>
    <col min="13801" max="13827" width="3.25" style="126" customWidth="1"/>
    <col min="13828" max="13829" width="11.75" style="126" customWidth="1"/>
    <col min="13830" max="14050" width="11.375" style="126"/>
    <col min="14051" max="14051" width="5.75" style="126" customWidth="1"/>
    <col min="14052" max="14052" width="6.75" style="126" customWidth="1"/>
    <col min="14053" max="14053" width="3.125" style="126" customWidth="1"/>
    <col min="14054" max="14055" width="3.25" style="126" customWidth="1"/>
    <col min="14056" max="14056" width="3.125" style="126" customWidth="1"/>
    <col min="14057" max="14083" width="3.25" style="126" customWidth="1"/>
    <col min="14084" max="14085" width="11.75" style="126" customWidth="1"/>
    <col min="14086" max="14306" width="11.375" style="126"/>
    <col min="14307" max="14307" width="5.75" style="126" customWidth="1"/>
    <col min="14308" max="14308" width="6.75" style="126" customWidth="1"/>
    <col min="14309" max="14309" width="3.125" style="126" customWidth="1"/>
    <col min="14310" max="14311" width="3.25" style="126" customWidth="1"/>
    <col min="14312" max="14312" width="3.125" style="126" customWidth="1"/>
    <col min="14313" max="14339" width="3.25" style="126" customWidth="1"/>
    <col min="14340" max="14341" width="11.75" style="126" customWidth="1"/>
    <col min="14342" max="14562" width="11.375" style="126"/>
    <col min="14563" max="14563" width="5.75" style="126" customWidth="1"/>
    <col min="14564" max="14564" width="6.75" style="126" customWidth="1"/>
    <col min="14565" max="14565" width="3.125" style="126" customWidth="1"/>
    <col min="14566" max="14567" width="3.25" style="126" customWidth="1"/>
    <col min="14568" max="14568" width="3.125" style="126" customWidth="1"/>
    <col min="14569" max="14595" width="3.25" style="126" customWidth="1"/>
    <col min="14596" max="14597" width="11.75" style="126" customWidth="1"/>
    <col min="14598" max="14818" width="11.375" style="126"/>
    <col min="14819" max="14819" width="5.75" style="126" customWidth="1"/>
    <col min="14820" max="14820" width="6.75" style="126" customWidth="1"/>
    <col min="14821" max="14821" width="3.125" style="126" customWidth="1"/>
    <col min="14822" max="14823" width="3.25" style="126" customWidth="1"/>
    <col min="14824" max="14824" width="3.125" style="126" customWidth="1"/>
    <col min="14825" max="14851" width="3.25" style="126" customWidth="1"/>
    <col min="14852" max="14853" width="11.75" style="126" customWidth="1"/>
    <col min="14854" max="15074" width="11.375" style="126"/>
    <col min="15075" max="15075" width="5.75" style="126" customWidth="1"/>
    <col min="15076" max="15076" width="6.75" style="126" customWidth="1"/>
    <col min="15077" max="15077" width="3.125" style="126" customWidth="1"/>
    <col min="15078" max="15079" width="3.25" style="126" customWidth="1"/>
    <col min="15080" max="15080" width="3.125" style="126" customWidth="1"/>
    <col min="15081" max="15107" width="3.25" style="126" customWidth="1"/>
    <col min="15108" max="15109" width="11.75" style="126" customWidth="1"/>
    <col min="15110" max="15330" width="11.375" style="126"/>
    <col min="15331" max="15331" width="5.75" style="126" customWidth="1"/>
    <col min="15332" max="15332" width="6.75" style="126" customWidth="1"/>
    <col min="15333" max="15333" width="3.125" style="126" customWidth="1"/>
    <col min="15334" max="15335" width="3.25" style="126" customWidth="1"/>
    <col min="15336" max="15336" width="3.125" style="126" customWidth="1"/>
    <col min="15337" max="15363" width="3.25" style="126" customWidth="1"/>
    <col min="15364" max="15365" width="11.75" style="126" customWidth="1"/>
    <col min="15366" max="15586" width="11.375" style="126"/>
    <col min="15587" max="15587" width="5.75" style="126" customWidth="1"/>
    <col min="15588" max="15588" width="6.75" style="126" customWidth="1"/>
    <col min="15589" max="15589" width="3.125" style="126" customWidth="1"/>
    <col min="15590" max="15591" width="3.25" style="126" customWidth="1"/>
    <col min="15592" max="15592" width="3.125" style="126" customWidth="1"/>
    <col min="15593" max="15619" width="3.25" style="126" customWidth="1"/>
    <col min="15620" max="15621" width="11.75" style="126" customWidth="1"/>
    <col min="15622" max="15842" width="11.375" style="126"/>
    <col min="15843" max="15843" width="5.75" style="126" customWidth="1"/>
    <col min="15844" max="15844" width="6.75" style="126" customWidth="1"/>
    <col min="15845" max="15845" width="3.125" style="126" customWidth="1"/>
    <col min="15846" max="15847" width="3.25" style="126" customWidth="1"/>
    <col min="15848" max="15848" width="3.125" style="126" customWidth="1"/>
    <col min="15849" max="15875" width="3.25" style="126" customWidth="1"/>
    <col min="15876" max="15877" width="11.75" style="126" customWidth="1"/>
    <col min="15878" max="16098" width="11.375" style="126"/>
    <col min="16099" max="16099" width="5.75" style="126" customWidth="1"/>
    <col min="16100" max="16100" width="6.75" style="126" customWidth="1"/>
    <col min="16101" max="16101" width="3.125" style="126" customWidth="1"/>
    <col min="16102" max="16103" width="3.25" style="126" customWidth="1"/>
    <col min="16104" max="16104" width="3.125" style="126" customWidth="1"/>
    <col min="16105" max="16131" width="3.25" style="126" customWidth="1"/>
    <col min="16132" max="16133" width="11.75" style="126" customWidth="1"/>
    <col min="16134" max="16384" width="11.375" style="126"/>
  </cols>
  <sheetData>
    <row r="1" spans="1:11" ht="13.8" thickBot="1" x14ac:dyDescent="0.25">
      <c r="A1" s="297" t="s">
        <v>222</v>
      </c>
      <c r="B1" s="297"/>
      <c r="C1" s="297"/>
      <c r="D1" s="893" t="s">
        <v>390</v>
      </c>
      <c r="E1" s="894"/>
      <c r="F1" s="297"/>
      <c r="G1" s="297"/>
      <c r="H1" s="297"/>
      <c r="I1" s="126"/>
      <c r="J1" s="126"/>
      <c r="K1" s="126"/>
    </row>
    <row r="2" spans="1:11" s="403" customFormat="1" ht="13.2" x14ac:dyDescent="0.25">
      <c r="A2" s="404"/>
      <c r="D2" s="404"/>
      <c r="G2" s="404"/>
      <c r="J2" s="897">
        <f>'Instructions + formulaire'!C66</f>
        <v>0</v>
      </c>
      <c r="K2" s="897"/>
    </row>
    <row r="3" spans="1:11" s="403" customFormat="1" ht="13.8" x14ac:dyDescent="0.25">
      <c r="A3" s="898" t="s">
        <v>387</v>
      </c>
      <c r="B3" s="898"/>
      <c r="C3" s="898"/>
      <c r="D3" s="898"/>
      <c r="E3" s="495"/>
      <c r="F3" s="457"/>
      <c r="G3" s="458"/>
      <c r="J3" s="404"/>
    </row>
    <row r="4" spans="1:11" s="403" customFormat="1" ht="13.2" x14ac:dyDescent="0.25">
      <c r="A4" s="456"/>
      <c r="B4" s="457"/>
      <c r="C4" s="457"/>
      <c r="D4" s="458"/>
      <c r="F4" s="457"/>
      <c r="G4" s="458"/>
      <c r="J4" s="404"/>
    </row>
    <row r="5" spans="1:11" s="403" customFormat="1" ht="17.399999999999999" x14ac:dyDescent="0.3">
      <c r="A5" s="895" t="s">
        <v>207</v>
      </c>
      <c r="B5" s="896"/>
      <c r="D5" s="895" t="s">
        <v>243</v>
      </c>
      <c r="E5" s="896"/>
      <c r="G5" s="895" t="s">
        <v>220</v>
      </c>
      <c r="H5" s="896"/>
      <c r="J5" s="895" t="s">
        <v>221</v>
      </c>
      <c r="K5" s="896"/>
    </row>
    <row r="6" spans="1:11" s="403" customFormat="1" ht="13.2" x14ac:dyDescent="0.25">
      <c r="A6" s="404"/>
      <c r="D6" s="404"/>
      <c r="G6" s="404"/>
      <c r="J6" s="404"/>
    </row>
    <row r="7" spans="1:11" s="403" customFormat="1" ht="39.6" x14ac:dyDescent="0.25">
      <c r="A7" s="406"/>
      <c r="B7" s="407" t="s">
        <v>223</v>
      </c>
      <c r="C7" s="405"/>
      <c r="D7" s="406"/>
      <c r="E7" s="407" t="s">
        <v>223</v>
      </c>
      <c r="F7" s="405"/>
      <c r="G7" s="406"/>
      <c r="H7" s="407" t="s">
        <v>223</v>
      </c>
      <c r="I7" s="405"/>
      <c r="J7" s="406"/>
      <c r="K7" s="407" t="s">
        <v>223</v>
      </c>
    </row>
    <row r="8" spans="1:11" s="403" customFormat="1" ht="13.2" x14ac:dyDescent="0.25">
      <c r="A8" s="406" t="s">
        <v>208</v>
      </c>
      <c r="B8" s="662">
        <v>0</v>
      </c>
      <c r="C8" s="405"/>
      <c r="D8" s="406" t="s">
        <v>208</v>
      </c>
      <c r="E8" s="662">
        <v>0</v>
      </c>
      <c r="F8" s="405"/>
      <c r="G8" s="406" t="s">
        <v>208</v>
      </c>
      <c r="H8" s="662">
        <v>0</v>
      </c>
      <c r="I8" s="405"/>
      <c r="J8" s="406" t="s">
        <v>208</v>
      </c>
      <c r="K8" s="662">
        <v>0</v>
      </c>
    </row>
    <row r="9" spans="1:11" s="403" customFormat="1" ht="13.2" x14ac:dyDescent="0.25">
      <c r="A9" s="406" t="s">
        <v>209</v>
      </c>
      <c r="B9" s="662">
        <v>0</v>
      </c>
      <c r="C9" s="405"/>
      <c r="D9" s="406" t="s">
        <v>209</v>
      </c>
      <c r="E9" s="662">
        <v>0</v>
      </c>
      <c r="F9" s="405"/>
      <c r="G9" s="406" t="s">
        <v>209</v>
      </c>
      <c r="H9" s="662">
        <v>0</v>
      </c>
      <c r="I9" s="405"/>
      <c r="J9" s="406" t="s">
        <v>209</v>
      </c>
      <c r="K9" s="662">
        <v>0</v>
      </c>
    </row>
    <row r="10" spans="1:11" s="403" customFormat="1" ht="13.2" x14ac:dyDescent="0.25">
      <c r="A10" s="406" t="s">
        <v>210</v>
      </c>
      <c r="B10" s="662">
        <v>0</v>
      </c>
      <c r="C10" s="405"/>
      <c r="D10" s="406" t="s">
        <v>210</v>
      </c>
      <c r="E10" s="662">
        <v>0</v>
      </c>
      <c r="F10" s="405"/>
      <c r="G10" s="406" t="s">
        <v>210</v>
      </c>
      <c r="H10" s="662">
        <v>0</v>
      </c>
      <c r="J10" s="406" t="s">
        <v>210</v>
      </c>
      <c r="K10" s="662">
        <v>0</v>
      </c>
    </row>
    <row r="11" spans="1:11" s="403" customFormat="1" ht="13.2" x14ac:dyDescent="0.25">
      <c r="A11" s="406" t="s">
        <v>211</v>
      </c>
      <c r="B11" s="662">
        <v>0</v>
      </c>
      <c r="C11" s="405"/>
      <c r="D11" s="406" t="s">
        <v>211</v>
      </c>
      <c r="E11" s="662">
        <v>0</v>
      </c>
      <c r="F11" s="405"/>
      <c r="G11" s="406" t="s">
        <v>211</v>
      </c>
      <c r="H11" s="662">
        <v>0</v>
      </c>
      <c r="J11" s="406" t="s">
        <v>211</v>
      </c>
      <c r="K11" s="662">
        <v>0</v>
      </c>
    </row>
    <row r="12" spans="1:11" s="403" customFormat="1" ht="13.2" x14ac:dyDescent="0.25">
      <c r="A12" s="406" t="s">
        <v>212</v>
      </c>
      <c r="B12" s="662">
        <v>0</v>
      </c>
      <c r="C12" s="405"/>
      <c r="D12" s="406" t="s">
        <v>212</v>
      </c>
      <c r="E12" s="662">
        <v>0</v>
      </c>
      <c r="F12" s="405"/>
      <c r="G12" s="406" t="s">
        <v>212</v>
      </c>
      <c r="H12" s="662">
        <v>0</v>
      </c>
      <c r="I12" s="405"/>
      <c r="J12" s="406" t="s">
        <v>212</v>
      </c>
      <c r="K12" s="662">
        <v>0</v>
      </c>
    </row>
    <row r="13" spans="1:11" s="403" customFormat="1" ht="13.2" x14ac:dyDescent="0.25">
      <c r="A13" s="406" t="s">
        <v>213</v>
      </c>
      <c r="B13" s="662">
        <v>0</v>
      </c>
      <c r="C13" s="405"/>
      <c r="D13" s="406" t="s">
        <v>213</v>
      </c>
      <c r="E13" s="662">
        <v>0</v>
      </c>
      <c r="F13" s="405"/>
      <c r="G13" s="406" t="s">
        <v>213</v>
      </c>
      <c r="H13" s="662">
        <v>0</v>
      </c>
      <c r="I13" s="405"/>
      <c r="J13" s="406" t="s">
        <v>213</v>
      </c>
      <c r="K13" s="662">
        <v>0</v>
      </c>
    </row>
    <row r="14" spans="1:11" s="403" customFormat="1" ht="13.2" x14ac:dyDescent="0.25">
      <c r="A14" s="406" t="s">
        <v>214</v>
      </c>
      <c r="B14" s="662">
        <v>0</v>
      </c>
      <c r="C14" s="405"/>
      <c r="D14" s="406" t="s">
        <v>214</v>
      </c>
      <c r="E14" s="662">
        <v>0</v>
      </c>
      <c r="F14" s="405"/>
      <c r="G14" s="406" t="s">
        <v>214</v>
      </c>
      <c r="H14" s="662">
        <v>0</v>
      </c>
      <c r="I14" s="405"/>
      <c r="J14" s="406" t="s">
        <v>214</v>
      </c>
      <c r="K14" s="662">
        <v>0</v>
      </c>
    </row>
    <row r="15" spans="1:11" s="403" customFormat="1" ht="13.2" x14ac:dyDescent="0.25">
      <c r="A15" s="406" t="s">
        <v>215</v>
      </c>
      <c r="B15" s="761"/>
      <c r="C15" s="405"/>
      <c r="D15" s="406" t="s">
        <v>215</v>
      </c>
      <c r="E15" s="761"/>
      <c r="F15" s="405"/>
      <c r="G15" s="406" t="s">
        <v>215</v>
      </c>
      <c r="H15" s="761"/>
      <c r="I15" s="405"/>
      <c r="J15" s="406" t="s">
        <v>215</v>
      </c>
      <c r="K15" s="761"/>
    </row>
    <row r="16" spans="1:11" s="403" customFormat="1" ht="13.2" x14ac:dyDescent="0.25">
      <c r="A16" s="406" t="s">
        <v>216</v>
      </c>
      <c r="B16" s="761"/>
      <c r="C16" s="405"/>
      <c r="D16" s="406" t="s">
        <v>216</v>
      </c>
      <c r="E16" s="761"/>
      <c r="F16" s="405"/>
      <c r="G16" s="406" t="s">
        <v>216</v>
      </c>
      <c r="H16" s="761"/>
      <c r="I16" s="405"/>
      <c r="J16" s="406" t="s">
        <v>216</v>
      </c>
      <c r="K16" s="761"/>
    </row>
    <row r="17" spans="1:12" s="403" customFormat="1" ht="13.2" x14ac:dyDescent="0.25">
      <c r="A17" s="406" t="s">
        <v>217</v>
      </c>
      <c r="B17" s="761"/>
      <c r="C17" s="405"/>
      <c r="D17" s="406" t="s">
        <v>217</v>
      </c>
      <c r="E17" s="761"/>
      <c r="F17" s="405"/>
      <c r="G17" s="406" t="s">
        <v>217</v>
      </c>
      <c r="H17" s="761"/>
      <c r="I17" s="405"/>
      <c r="J17" s="406" t="s">
        <v>217</v>
      </c>
      <c r="K17" s="761"/>
    </row>
    <row r="18" spans="1:12" s="403" customFormat="1" ht="13.2" x14ac:dyDescent="0.25">
      <c r="A18" s="406" t="s">
        <v>218</v>
      </c>
      <c r="B18" s="761"/>
      <c r="C18" s="405"/>
      <c r="D18" s="406" t="s">
        <v>218</v>
      </c>
      <c r="E18" s="761"/>
      <c r="F18" s="405"/>
      <c r="G18" s="406" t="s">
        <v>218</v>
      </c>
      <c r="H18" s="761"/>
      <c r="I18" s="405"/>
      <c r="J18" s="406" t="s">
        <v>218</v>
      </c>
      <c r="K18" s="761"/>
    </row>
    <row r="19" spans="1:12" s="403" customFormat="1" ht="13.2" x14ac:dyDescent="0.25">
      <c r="A19" s="406" t="s">
        <v>219</v>
      </c>
      <c r="B19" s="762"/>
      <c r="C19" s="405"/>
      <c r="D19" s="406" t="s">
        <v>219</v>
      </c>
      <c r="E19" s="762"/>
      <c r="F19" s="405"/>
      <c r="G19" s="406" t="s">
        <v>219</v>
      </c>
      <c r="H19" s="762"/>
      <c r="I19" s="405"/>
      <c r="J19" s="406" t="s">
        <v>219</v>
      </c>
      <c r="K19" s="762"/>
    </row>
    <row r="20" spans="1:12" s="403" customFormat="1" ht="13.2" x14ac:dyDescent="0.25">
      <c r="A20" s="408" t="s">
        <v>224</v>
      </c>
      <c r="B20" s="663">
        <f>SUM(B8:B19)-E20</f>
        <v>0</v>
      </c>
      <c r="C20" s="405"/>
      <c r="D20" s="408" t="s">
        <v>224</v>
      </c>
      <c r="E20" s="663">
        <f>SUM(E8:E19)</f>
        <v>0</v>
      </c>
      <c r="F20" s="405"/>
      <c r="G20" s="408" t="s">
        <v>224</v>
      </c>
      <c r="H20" s="663">
        <f>SUM(H8:H19)</f>
        <v>0</v>
      </c>
      <c r="I20" s="405"/>
      <c r="J20" s="408" t="s">
        <v>224</v>
      </c>
      <c r="K20" s="663">
        <f>SUM(K8:K19)</f>
        <v>0</v>
      </c>
    </row>
    <row r="21" spans="1:12" s="403" customFormat="1" ht="13.2" x14ac:dyDescent="0.25">
      <c r="A21" s="406"/>
      <c r="B21" s="664"/>
      <c r="C21" s="405"/>
      <c r="D21" s="406"/>
      <c r="E21" s="664"/>
      <c r="F21" s="405"/>
      <c r="G21" s="406"/>
      <c r="H21" s="664"/>
      <c r="I21" s="405"/>
      <c r="J21" s="406"/>
      <c r="K21" s="664"/>
    </row>
    <row r="22" spans="1:12" s="403" customFormat="1" ht="13.2" x14ac:dyDescent="0.25">
      <c r="A22" s="406" t="s">
        <v>388</v>
      </c>
      <c r="B22" s="662">
        <v>0</v>
      </c>
      <c r="C22" s="405"/>
      <c r="D22" s="406" t="s">
        <v>388</v>
      </c>
      <c r="E22" s="665">
        <v>115</v>
      </c>
      <c r="F22" s="405"/>
      <c r="G22" s="406" t="s">
        <v>388</v>
      </c>
      <c r="H22" s="661">
        <v>0</v>
      </c>
      <c r="I22" s="405"/>
      <c r="J22" s="406" t="s">
        <v>388</v>
      </c>
      <c r="K22" s="661">
        <v>0</v>
      </c>
    </row>
    <row r="23" spans="1:12" s="403" customFormat="1" ht="13.2" x14ac:dyDescent="0.25">
      <c r="A23" s="406"/>
      <c r="B23" s="405"/>
      <c r="C23" s="405"/>
      <c r="D23" s="406"/>
      <c r="E23" s="405"/>
      <c r="F23" s="405"/>
      <c r="G23" s="406"/>
      <c r="H23" s="405"/>
      <c r="I23" s="405"/>
      <c r="J23" s="406"/>
      <c r="K23" s="405"/>
    </row>
    <row r="24" spans="1:12" s="403" customFormat="1" ht="13.2" x14ac:dyDescent="0.25">
      <c r="A24" s="408" t="s">
        <v>394</v>
      </c>
      <c r="B24" s="765">
        <f>IF(B20&gt;0,B20/B22,0)</f>
        <v>0</v>
      </c>
      <c r="C24" s="405"/>
      <c r="D24" s="408" t="s">
        <v>394</v>
      </c>
      <c r="E24" s="413">
        <f>IF(E20&gt;0,E20/E22,0)</f>
        <v>0</v>
      </c>
      <c r="F24" s="405"/>
      <c r="G24" s="408" t="s">
        <v>394</v>
      </c>
      <c r="H24" s="765">
        <f>IF(H20&gt;0,H20/H22,0)</f>
        <v>0</v>
      </c>
      <c r="I24" s="405"/>
      <c r="J24" s="408" t="s">
        <v>394</v>
      </c>
      <c r="K24" s="765">
        <f>IF(K20&gt;0,K20/K22,0)</f>
        <v>0</v>
      </c>
    </row>
    <row r="25" spans="1:12" s="403" customFormat="1" ht="13.2" x14ac:dyDescent="0.25">
      <c r="A25" s="406"/>
      <c r="B25" s="405"/>
      <c r="C25" s="405"/>
      <c r="D25" s="406"/>
      <c r="E25" s="405"/>
      <c r="F25" s="405"/>
      <c r="G25" s="406"/>
      <c r="H25" s="405"/>
      <c r="I25" s="405"/>
      <c r="J25" s="406"/>
      <c r="K25" s="405"/>
    </row>
    <row r="26" spans="1:12" s="403" customFormat="1" ht="13.2" x14ac:dyDescent="0.25">
      <c r="A26" s="480" t="s">
        <v>247</v>
      </c>
      <c r="B26" s="479">
        <v>0</v>
      </c>
      <c r="C26" s="405"/>
      <c r="D26" s="406"/>
      <c r="E26" s="405"/>
      <c r="F26" s="405"/>
      <c r="G26" s="406" t="s">
        <v>247</v>
      </c>
      <c r="H26" s="481">
        <v>0</v>
      </c>
      <c r="I26" s="405"/>
      <c r="J26" s="406" t="s">
        <v>247</v>
      </c>
      <c r="K26" s="481">
        <v>0</v>
      </c>
      <c r="L26" s="494" t="s">
        <v>397</v>
      </c>
    </row>
    <row r="27" spans="1:12" s="460" customFormat="1" ht="13.2" x14ac:dyDescent="0.25">
      <c r="A27" s="406"/>
      <c r="B27" s="405"/>
      <c r="C27" s="405"/>
      <c r="D27" s="406"/>
      <c r="E27" s="405"/>
      <c r="F27" s="405"/>
      <c r="G27" s="406" t="s">
        <v>248</v>
      </c>
      <c r="H27" s="459"/>
      <c r="I27" s="439"/>
      <c r="J27" s="406" t="s">
        <v>248</v>
      </c>
      <c r="K27" s="459"/>
    </row>
    <row r="28" spans="1:12" s="403" customFormat="1" ht="13.2" x14ac:dyDescent="0.25">
      <c r="A28" s="480" t="s">
        <v>278</v>
      </c>
      <c r="B28" s="485">
        <f>B26-E28</f>
        <v>0</v>
      </c>
      <c r="C28" s="405"/>
      <c r="D28" s="480" t="s">
        <v>279</v>
      </c>
      <c r="E28" s="485">
        <f>E24/E31</f>
        <v>0</v>
      </c>
      <c r="F28" s="405"/>
      <c r="G28" s="406"/>
      <c r="H28" s="405"/>
      <c r="I28" s="405"/>
      <c r="J28" s="406"/>
      <c r="K28" s="405"/>
    </row>
    <row r="29" spans="1:12" ht="13.2" x14ac:dyDescent="0.25">
      <c r="A29" s="406"/>
      <c r="B29" s="459"/>
      <c r="C29" s="439"/>
      <c r="D29" s="492" t="s">
        <v>273</v>
      </c>
      <c r="E29" s="459"/>
      <c r="F29" s="439"/>
      <c r="G29" s="406" t="s">
        <v>249</v>
      </c>
      <c r="H29" s="448"/>
      <c r="I29" s="405"/>
      <c r="J29" s="406" t="s">
        <v>249</v>
      </c>
      <c r="K29" s="448"/>
    </row>
    <row r="30" spans="1:12" ht="13.8" x14ac:dyDescent="0.3">
      <c r="A30" s="480"/>
      <c r="B30" s="439"/>
      <c r="C30" s="439"/>
      <c r="D30" s="480"/>
      <c r="E30" s="439"/>
      <c r="F30" s="405"/>
      <c r="G30" s="455"/>
      <c r="H30" s="455"/>
      <c r="I30" s="439"/>
      <c r="J30" s="455"/>
      <c r="K30" s="455"/>
    </row>
    <row r="31" spans="1:12" ht="13.2" x14ac:dyDescent="0.25">
      <c r="A31" s="406" t="s">
        <v>395</v>
      </c>
      <c r="B31" s="409">
        <f>7*20</f>
        <v>140</v>
      </c>
      <c r="D31" s="406" t="s">
        <v>395</v>
      </c>
      <c r="E31" s="409">
        <f>7*20</f>
        <v>140</v>
      </c>
      <c r="G31" s="406" t="s">
        <v>395</v>
      </c>
      <c r="H31" s="409">
        <f>7*16.25+H29</f>
        <v>113.75</v>
      </c>
      <c r="I31" s="405"/>
      <c r="J31" s="406" t="s">
        <v>395</v>
      </c>
      <c r="K31" s="409">
        <f>7*16.25+K29</f>
        <v>113.75</v>
      </c>
    </row>
    <row r="32" spans="1:12" ht="13.8" x14ac:dyDescent="0.3">
      <c r="A32" s="406"/>
      <c r="B32" s="405"/>
      <c r="D32" s="406"/>
      <c r="E32" s="405"/>
      <c r="H32" s="454" t="s">
        <v>398</v>
      </c>
      <c r="I32" s="405"/>
      <c r="J32" s="454"/>
      <c r="K32" s="454" t="s">
        <v>398</v>
      </c>
    </row>
    <row r="33" spans="1:11" ht="13.2" x14ac:dyDescent="0.25">
      <c r="A33" s="408" t="s">
        <v>246</v>
      </c>
      <c r="B33" s="410">
        <f>IF(B28&gt;0,B24/B28/B31,0)</f>
        <v>0</v>
      </c>
      <c r="D33" s="408" t="s">
        <v>246</v>
      </c>
      <c r="E33" s="410">
        <f>IF(E28&gt;0,E24/E28/E31,0)</f>
        <v>0</v>
      </c>
      <c r="G33" s="408" t="s">
        <v>246</v>
      </c>
      <c r="H33" s="410">
        <f>IF(H26&gt;0,H24/H26/H31,0)</f>
        <v>0</v>
      </c>
      <c r="I33" s="405"/>
      <c r="J33" s="408" t="s">
        <v>246</v>
      </c>
      <c r="K33" s="410">
        <f>IF(K26&gt;0,K24/K26/K31,0)</f>
        <v>0</v>
      </c>
    </row>
    <row r="34" spans="1:11" ht="13.2" x14ac:dyDescent="0.25">
      <c r="A34" s="126"/>
      <c r="B34" s="403" t="s">
        <v>225</v>
      </c>
      <c r="D34" s="126"/>
      <c r="E34" s="460" t="s">
        <v>277</v>
      </c>
      <c r="H34" s="403" t="s">
        <v>225</v>
      </c>
      <c r="K34" s="403" t="s">
        <v>225</v>
      </c>
    </row>
    <row r="35" spans="1:11" ht="6" customHeight="1" x14ac:dyDescent="0.25">
      <c r="A35" s="126"/>
      <c r="B35" s="403"/>
    </row>
    <row r="36" spans="1:11" x14ac:dyDescent="0.2">
      <c r="E36" s="461" t="s">
        <v>244</v>
      </c>
      <c r="H36" s="437"/>
    </row>
    <row r="37" spans="1:11" x14ac:dyDescent="0.2">
      <c r="E37" s="461" t="s">
        <v>245</v>
      </c>
    </row>
    <row r="42" spans="1:11" x14ac:dyDescent="0.2">
      <c r="G42" s="126"/>
      <c r="H42" s="126"/>
      <c r="I42" s="126"/>
      <c r="J42" s="126"/>
      <c r="K42" s="126"/>
    </row>
    <row r="43" spans="1:11" x14ac:dyDescent="0.2">
      <c r="G43" s="126"/>
      <c r="H43" s="126"/>
      <c r="I43" s="126"/>
      <c r="J43" s="126"/>
      <c r="K43" s="126"/>
    </row>
    <row r="44" spans="1:11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="126" customFormat="1" x14ac:dyDescent="0.2"/>
    <row r="50" s="126" customFormat="1" x14ac:dyDescent="0.2"/>
    <row r="51" s="126" customFormat="1" x14ac:dyDescent="0.2"/>
    <row r="52" s="126" customFormat="1" x14ac:dyDescent="0.2"/>
    <row r="53" s="126" customFormat="1" x14ac:dyDescent="0.2"/>
    <row r="54" s="126" customFormat="1" x14ac:dyDescent="0.2"/>
    <row r="55" s="126" customFormat="1" x14ac:dyDescent="0.2"/>
    <row r="56" s="126" customFormat="1" x14ac:dyDescent="0.2"/>
    <row r="57" s="126" customFormat="1" x14ac:dyDescent="0.2"/>
    <row r="58" s="126" customFormat="1" x14ac:dyDescent="0.2"/>
    <row r="59" s="126" customFormat="1" x14ac:dyDescent="0.2"/>
    <row r="60" s="126" customFormat="1" x14ac:dyDescent="0.2"/>
    <row r="61" s="126" customFormat="1" x14ac:dyDescent="0.2"/>
    <row r="62" s="126" customFormat="1" x14ac:dyDescent="0.2"/>
    <row r="63" s="126" customFormat="1" x14ac:dyDescent="0.2"/>
    <row r="64" s="126" customFormat="1" x14ac:dyDescent="0.2"/>
    <row r="65" spans="1:11" x14ac:dyDescent="0.2">
      <c r="A65" s="126"/>
      <c r="B65" s="126"/>
      <c r="C65" s="126"/>
      <c r="D65" s="126"/>
      <c r="E65" s="126"/>
      <c r="F65" s="126"/>
    </row>
    <row r="66" spans="1:11" x14ac:dyDescent="0.2">
      <c r="A66" s="126"/>
      <c r="B66" s="126"/>
      <c r="C66" s="126"/>
      <c r="D66" s="126"/>
      <c r="E66" s="126"/>
      <c r="F66" s="126"/>
    </row>
    <row r="67" spans="1:11" x14ac:dyDescent="0.2">
      <c r="G67" s="126"/>
      <c r="H67" s="126"/>
      <c r="I67" s="126"/>
      <c r="J67" s="126"/>
      <c r="K67" s="126"/>
    </row>
    <row r="69" spans="1:11" x14ac:dyDescent="0.2">
      <c r="A69" s="126"/>
      <c r="B69" s="126"/>
      <c r="C69" s="126"/>
      <c r="D69" s="126"/>
      <c r="E69" s="126"/>
      <c r="F69" s="126"/>
    </row>
  </sheetData>
  <sheetProtection selectLockedCells="1"/>
  <mergeCells count="7">
    <mergeCell ref="D1:E1"/>
    <mergeCell ref="A5:B5"/>
    <mergeCell ref="G5:H5"/>
    <mergeCell ref="J5:K5"/>
    <mergeCell ref="J2:K2"/>
    <mergeCell ref="D5:E5"/>
    <mergeCell ref="A3:D3"/>
  </mergeCells>
  <pageMargins left="0.39370078740157483" right="0.39370078740157483" top="0.62992125984251968" bottom="0.6692913385826772" header="0.51181102362204722" footer="0.31496062992125984"/>
  <pageSetup paperSize="9" scale="89" orientation="landscape" r:id="rId1"/>
  <headerFooter alignWithMargins="0">
    <oddFooter>&amp;C&amp;P&amp;R&amp;"Arial Narrow,Normal"Formulaire comptes - version 11.02.2020 / SPAJ-VL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F47F-A4F7-4EE4-845A-30FA2137CE76}">
  <sheetPr>
    <pageSetUpPr fitToPage="1"/>
  </sheetPr>
  <dimension ref="A1:L69"/>
  <sheetViews>
    <sheetView view="pageBreakPreview" topLeftCell="A7" zoomScaleNormal="100" zoomScaleSheetLayoutView="100" workbookViewId="0">
      <selection activeCell="D44" sqref="D44"/>
    </sheetView>
  </sheetViews>
  <sheetFormatPr baseColWidth="10" defaultRowHeight="10.199999999999999" x14ac:dyDescent="0.2"/>
  <cols>
    <col min="1" max="1" width="23.75" style="122" customWidth="1"/>
    <col min="2" max="2" width="17" style="121" bestFit="1" customWidth="1"/>
    <col min="3" max="3" width="3.25" style="121" customWidth="1"/>
    <col min="4" max="4" width="24" style="122" customWidth="1"/>
    <col min="5" max="5" width="17" style="121" bestFit="1" customWidth="1"/>
    <col min="6" max="6" width="3.25" style="121" customWidth="1"/>
    <col min="7" max="7" width="24" style="122" customWidth="1"/>
    <col min="8" max="8" width="17" style="121" bestFit="1" customWidth="1"/>
    <col min="9" max="9" width="3.25" style="121" customWidth="1"/>
    <col min="10" max="10" width="24" style="122" customWidth="1"/>
    <col min="11" max="11" width="17" style="121" bestFit="1" customWidth="1"/>
    <col min="12" max="226" width="11.125" style="126"/>
    <col min="227" max="227" width="5.75" style="126" customWidth="1"/>
    <col min="228" max="228" width="6.75" style="126" customWidth="1"/>
    <col min="229" max="229" width="3.125" style="126" customWidth="1"/>
    <col min="230" max="231" width="3.25" style="126" customWidth="1"/>
    <col min="232" max="232" width="3.125" style="126" customWidth="1"/>
    <col min="233" max="259" width="3.25" style="126" customWidth="1"/>
    <col min="260" max="261" width="11.75" style="126" customWidth="1"/>
    <col min="262" max="482" width="11.125" style="126"/>
    <col min="483" max="483" width="5.75" style="126" customWidth="1"/>
    <col min="484" max="484" width="6.75" style="126" customWidth="1"/>
    <col min="485" max="485" width="3.125" style="126" customWidth="1"/>
    <col min="486" max="487" width="3.25" style="126" customWidth="1"/>
    <col min="488" max="488" width="3.125" style="126" customWidth="1"/>
    <col min="489" max="515" width="3.25" style="126" customWidth="1"/>
    <col min="516" max="517" width="11.75" style="126" customWidth="1"/>
    <col min="518" max="738" width="11.125" style="126"/>
    <col min="739" max="739" width="5.75" style="126" customWidth="1"/>
    <col min="740" max="740" width="6.75" style="126" customWidth="1"/>
    <col min="741" max="741" width="3.125" style="126" customWidth="1"/>
    <col min="742" max="743" width="3.25" style="126" customWidth="1"/>
    <col min="744" max="744" width="3.125" style="126" customWidth="1"/>
    <col min="745" max="771" width="3.25" style="126" customWidth="1"/>
    <col min="772" max="773" width="11.75" style="126" customWidth="1"/>
    <col min="774" max="994" width="11.125" style="126"/>
    <col min="995" max="995" width="5.75" style="126" customWidth="1"/>
    <col min="996" max="996" width="6.75" style="126" customWidth="1"/>
    <col min="997" max="997" width="3.125" style="126" customWidth="1"/>
    <col min="998" max="999" width="3.25" style="126" customWidth="1"/>
    <col min="1000" max="1000" width="3.125" style="126" customWidth="1"/>
    <col min="1001" max="1027" width="3.25" style="126" customWidth="1"/>
    <col min="1028" max="1029" width="11.75" style="126" customWidth="1"/>
    <col min="1030" max="1250" width="11.125" style="126"/>
    <col min="1251" max="1251" width="5.75" style="126" customWidth="1"/>
    <col min="1252" max="1252" width="6.75" style="126" customWidth="1"/>
    <col min="1253" max="1253" width="3.125" style="126" customWidth="1"/>
    <col min="1254" max="1255" width="3.25" style="126" customWidth="1"/>
    <col min="1256" max="1256" width="3.125" style="126" customWidth="1"/>
    <col min="1257" max="1283" width="3.25" style="126" customWidth="1"/>
    <col min="1284" max="1285" width="11.75" style="126" customWidth="1"/>
    <col min="1286" max="1506" width="11.125" style="126"/>
    <col min="1507" max="1507" width="5.75" style="126" customWidth="1"/>
    <col min="1508" max="1508" width="6.75" style="126" customWidth="1"/>
    <col min="1509" max="1509" width="3.125" style="126" customWidth="1"/>
    <col min="1510" max="1511" width="3.25" style="126" customWidth="1"/>
    <col min="1512" max="1512" width="3.125" style="126" customWidth="1"/>
    <col min="1513" max="1539" width="3.25" style="126" customWidth="1"/>
    <col min="1540" max="1541" width="11.75" style="126" customWidth="1"/>
    <col min="1542" max="1762" width="11.125" style="126"/>
    <col min="1763" max="1763" width="5.75" style="126" customWidth="1"/>
    <col min="1764" max="1764" width="6.75" style="126" customWidth="1"/>
    <col min="1765" max="1765" width="3.125" style="126" customWidth="1"/>
    <col min="1766" max="1767" width="3.25" style="126" customWidth="1"/>
    <col min="1768" max="1768" width="3.125" style="126" customWidth="1"/>
    <col min="1769" max="1795" width="3.25" style="126" customWidth="1"/>
    <col min="1796" max="1797" width="11.75" style="126" customWidth="1"/>
    <col min="1798" max="2018" width="11.125" style="126"/>
    <col min="2019" max="2019" width="5.75" style="126" customWidth="1"/>
    <col min="2020" max="2020" width="6.75" style="126" customWidth="1"/>
    <col min="2021" max="2021" width="3.125" style="126" customWidth="1"/>
    <col min="2022" max="2023" width="3.25" style="126" customWidth="1"/>
    <col min="2024" max="2024" width="3.125" style="126" customWidth="1"/>
    <col min="2025" max="2051" width="3.25" style="126" customWidth="1"/>
    <col min="2052" max="2053" width="11.75" style="126" customWidth="1"/>
    <col min="2054" max="2274" width="11.125" style="126"/>
    <col min="2275" max="2275" width="5.75" style="126" customWidth="1"/>
    <col min="2276" max="2276" width="6.75" style="126" customWidth="1"/>
    <col min="2277" max="2277" width="3.125" style="126" customWidth="1"/>
    <col min="2278" max="2279" width="3.25" style="126" customWidth="1"/>
    <col min="2280" max="2280" width="3.125" style="126" customWidth="1"/>
    <col min="2281" max="2307" width="3.25" style="126" customWidth="1"/>
    <col min="2308" max="2309" width="11.75" style="126" customWidth="1"/>
    <col min="2310" max="2530" width="11.125" style="126"/>
    <col min="2531" max="2531" width="5.75" style="126" customWidth="1"/>
    <col min="2532" max="2532" width="6.75" style="126" customWidth="1"/>
    <col min="2533" max="2533" width="3.125" style="126" customWidth="1"/>
    <col min="2534" max="2535" width="3.25" style="126" customWidth="1"/>
    <col min="2536" max="2536" width="3.125" style="126" customWidth="1"/>
    <col min="2537" max="2563" width="3.25" style="126" customWidth="1"/>
    <col min="2564" max="2565" width="11.75" style="126" customWidth="1"/>
    <col min="2566" max="2786" width="11.125" style="126"/>
    <col min="2787" max="2787" width="5.75" style="126" customWidth="1"/>
    <col min="2788" max="2788" width="6.75" style="126" customWidth="1"/>
    <col min="2789" max="2789" width="3.125" style="126" customWidth="1"/>
    <col min="2790" max="2791" width="3.25" style="126" customWidth="1"/>
    <col min="2792" max="2792" width="3.125" style="126" customWidth="1"/>
    <col min="2793" max="2819" width="3.25" style="126" customWidth="1"/>
    <col min="2820" max="2821" width="11.75" style="126" customWidth="1"/>
    <col min="2822" max="3042" width="11.125" style="126"/>
    <col min="3043" max="3043" width="5.75" style="126" customWidth="1"/>
    <col min="3044" max="3044" width="6.75" style="126" customWidth="1"/>
    <col min="3045" max="3045" width="3.125" style="126" customWidth="1"/>
    <col min="3046" max="3047" width="3.25" style="126" customWidth="1"/>
    <col min="3048" max="3048" width="3.125" style="126" customWidth="1"/>
    <col min="3049" max="3075" width="3.25" style="126" customWidth="1"/>
    <col min="3076" max="3077" width="11.75" style="126" customWidth="1"/>
    <col min="3078" max="3298" width="11.125" style="126"/>
    <col min="3299" max="3299" width="5.75" style="126" customWidth="1"/>
    <col min="3300" max="3300" width="6.75" style="126" customWidth="1"/>
    <col min="3301" max="3301" width="3.125" style="126" customWidth="1"/>
    <col min="3302" max="3303" width="3.25" style="126" customWidth="1"/>
    <col min="3304" max="3304" width="3.125" style="126" customWidth="1"/>
    <col min="3305" max="3331" width="3.25" style="126" customWidth="1"/>
    <col min="3332" max="3333" width="11.75" style="126" customWidth="1"/>
    <col min="3334" max="3554" width="11.125" style="126"/>
    <col min="3555" max="3555" width="5.75" style="126" customWidth="1"/>
    <col min="3556" max="3556" width="6.75" style="126" customWidth="1"/>
    <col min="3557" max="3557" width="3.125" style="126" customWidth="1"/>
    <col min="3558" max="3559" width="3.25" style="126" customWidth="1"/>
    <col min="3560" max="3560" width="3.125" style="126" customWidth="1"/>
    <col min="3561" max="3587" width="3.25" style="126" customWidth="1"/>
    <col min="3588" max="3589" width="11.75" style="126" customWidth="1"/>
    <col min="3590" max="3810" width="11.125" style="126"/>
    <col min="3811" max="3811" width="5.75" style="126" customWidth="1"/>
    <col min="3812" max="3812" width="6.75" style="126" customWidth="1"/>
    <col min="3813" max="3813" width="3.125" style="126" customWidth="1"/>
    <col min="3814" max="3815" width="3.25" style="126" customWidth="1"/>
    <col min="3816" max="3816" width="3.125" style="126" customWidth="1"/>
    <col min="3817" max="3843" width="3.25" style="126" customWidth="1"/>
    <col min="3844" max="3845" width="11.75" style="126" customWidth="1"/>
    <col min="3846" max="4066" width="11.125" style="126"/>
    <col min="4067" max="4067" width="5.75" style="126" customWidth="1"/>
    <col min="4068" max="4068" width="6.75" style="126" customWidth="1"/>
    <col min="4069" max="4069" width="3.125" style="126" customWidth="1"/>
    <col min="4070" max="4071" width="3.25" style="126" customWidth="1"/>
    <col min="4072" max="4072" width="3.125" style="126" customWidth="1"/>
    <col min="4073" max="4099" width="3.25" style="126" customWidth="1"/>
    <col min="4100" max="4101" width="11.75" style="126" customWidth="1"/>
    <col min="4102" max="4322" width="11.125" style="126"/>
    <col min="4323" max="4323" width="5.75" style="126" customWidth="1"/>
    <col min="4324" max="4324" width="6.75" style="126" customWidth="1"/>
    <col min="4325" max="4325" width="3.125" style="126" customWidth="1"/>
    <col min="4326" max="4327" width="3.25" style="126" customWidth="1"/>
    <col min="4328" max="4328" width="3.125" style="126" customWidth="1"/>
    <col min="4329" max="4355" width="3.25" style="126" customWidth="1"/>
    <col min="4356" max="4357" width="11.75" style="126" customWidth="1"/>
    <col min="4358" max="4578" width="11.125" style="126"/>
    <col min="4579" max="4579" width="5.75" style="126" customWidth="1"/>
    <col min="4580" max="4580" width="6.75" style="126" customWidth="1"/>
    <col min="4581" max="4581" width="3.125" style="126" customWidth="1"/>
    <col min="4582" max="4583" width="3.25" style="126" customWidth="1"/>
    <col min="4584" max="4584" width="3.125" style="126" customWidth="1"/>
    <col min="4585" max="4611" width="3.25" style="126" customWidth="1"/>
    <col min="4612" max="4613" width="11.75" style="126" customWidth="1"/>
    <col min="4614" max="4834" width="11.125" style="126"/>
    <col min="4835" max="4835" width="5.75" style="126" customWidth="1"/>
    <col min="4836" max="4836" width="6.75" style="126" customWidth="1"/>
    <col min="4837" max="4837" width="3.125" style="126" customWidth="1"/>
    <col min="4838" max="4839" width="3.25" style="126" customWidth="1"/>
    <col min="4840" max="4840" width="3.125" style="126" customWidth="1"/>
    <col min="4841" max="4867" width="3.25" style="126" customWidth="1"/>
    <col min="4868" max="4869" width="11.75" style="126" customWidth="1"/>
    <col min="4870" max="5090" width="11.125" style="126"/>
    <col min="5091" max="5091" width="5.75" style="126" customWidth="1"/>
    <col min="5092" max="5092" width="6.75" style="126" customWidth="1"/>
    <col min="5093" max="5093" width="3.125" style="126" customWidth="1"/>
    <col min="5094" max="5095" width="3.25" style="126" customWidth="1"/>
    <col min="5096" max="5096" width="3.125" style="126" customWidth="1"/>
    <col min="5097" max="5123" width="3.25" style="126" customWidth="1"/>
    <col min="5124" max="5125" width="11.75" style="126" customWidth="1"/>
    <col min="5126" max="5346" width="11.125" style="126"/>
    <col min="5347" max="5347" width="5.75" style="126" customWidth="1"/>
    <col min="5348" max="5348" width="6.75" style="126" customWidth="1"/>
    <col min="5349" max="5349" width="3.125" style="126" customWidth="1"/>
    <col min="5350" max="5351" width="3.25" style="126" customWidth="1"/>
    <col min="5352" max="5352" width="3.125" style="126" customWidth="1"/>
    <col min="5353" max="5379" width="3.25" style="126" customWidth="1"/>
    <col min="5380" max="5381" width="11.75" style="126" customWidth="1"/>
    <col min="5382" max="5602" width="11.125" style="126"/>
    <col min="5603" max="5603" width="5.75" style="126" customWidth="1"/>
    <col min="5604" max="5604" width="6.75" style="126" customWidth="1"/>
    <col min="5605" max="5605" width="3.125" style="126" customWidth="1"/>
    <col min="5606" max="5607" width="3.25" style="126" customWidth="1"/>
    <col min="5608" max="5608" width="3.125" style="126" customWidth="1"/>
    <col min="5609" max="5635" width="3.25" style="126" customWidth="1"/>
    <col min="5636" max="5637" width="11.75" style="126" customWidth="1"/>
    <col min="5638" max="5858" width="11.125" style="126"/>
    <col min="5859" max="5859" width="5.75" style="126" customWidth="1"/>
    <col min="5860" max="5860" width="6.75" style="126" customWidth="1"/>
    <col min="5861" max="5861" width="3.125" style="126" customWidth="1"/>
    <col min="5862" max="5863" width="3.25" style="126" customWidth="1"/>
    <col min="5864" max="5864" width="3.125" style="126" customWidth="1"/>
    <col min="5865" max="5891" width="3.25" style="126" customWidth="1"/>
    <col min="5892" max="5893" width="11.75" style="126" customWidth="1"/>
    <col min="5894" max="6114" width="11.125" style="126"/>
    <col min="6115" max="6115" width="5.75" style="126" customWidth="1"/>
    <col min="6116" max="6116" width="6.75" style="126" customWidth="1"/>
    <col min="6117" max="6117" width="3.125" style="126" customWidth="1"/>
    <col min="6118" max="6119" width="3.25" style="126" customWidth="1"/>
    <col min="6120" max="6120" width="3.125" style="126" customWidth="1"/>
    <col min="6121" max="6147" width="3.25" style="126" customWidth="1"/>
    <col min="6148" max="6149" width="11.75" style="126" customWidth="1"/>
    <col min="6150" max="6370" width="11.125" style="126"/>
    <col min="6371" max="6371" width="5.75" style="126" customWidth="1"/>
    <col min="6372" max="6372" width="6.75" style="126" customWidth="1"/>
    <col min="6373" max="6373" width="3.125" style="126" customWidth="1"/>
    <col min="6374" max="6375" width="3.25" style="126" customWidth="1"/>
    <col min="6376" max="6376" width="3.125" style="126" customWidth="1"/>
    <col min="6377" max="6403" width="3.25" style="126" customWidth="1"/>
    <col min="6404" max="6405" width="11.75" style="126" customWidth="1"/>
    <col min="6406" max="6626" width="11.125" style="126"/>
    <col min="6627" max="6627" width="5.75" style="126" customWidth="1"/>
    <col min="6628" max="6628" width="6.75" style="126" customWidth="1"/>
    <col min="6629" max="6629" width="3.125" style="126" customWidth="1"/>
    <col min="6630" max="6631" width="3.25" style="126" customWidth="1"/>
    <col min="6632" max="6632" width="3.125" style="126" customWidth="1"/>
    <col min="6633" max="6659" width="3.25" style="126" customWidth="1"/>
    <col min="6660" max="6661" width="11.75" style="126" customWidth="1"/>
    <col min="6662" max="6882" width="11.125" style="126"/>
    <col min="6883" max="6883" width="5.75" style="126" customWidth="1"/>
    <col min="6884" max="6884" width="6.75" style="126" customWidth="1"/>
    <col min="6885" max="6885" width="3.125" style="126" customWidth="1"/>
    <col min="6886" max="6887" width="3.25" style="126" customWidth="1"/>
    <col min="6888" max="6888" width="3.125" style="126" customWidth="1"/>
    <col min="6889" max="6915" width="3.25" style="126" customWidth="1"/>
    <col min="6916" max="6917" width="11.75" style="126" customWidth="1"/>
    <col min="6918" max="7138" width="11.125" style="126"/>
    <col min="7139" max="7139" width="5.75" style="126" customWidth="1"/>
    <col min="7140" max="7140" width="6.75" style="126" customWidth="1"/>
    <col min="7141" max="7141" width="3.125" style="126" customWidth="1"/>
    <col min="7142" max="7143" width="3.25" style="126" customWidth="1"/>
    <col min="7144" max="7144" width="3.125" style="126" customWidth="1"/>
    <col min="7145" max="7171" width="3.25" style="126" customWidth="1"/>
    <col min="7172" max="7173" width="11.75" style="126" customWidth="1"/>
    <col min="7174" max="7394" width="11.125" style="126"/>
    <col min="7395" max="7395" width="5.75" style="126" customWidth="1"/>
    <col min="7396" max="7396" width="6.75" style="126" customWidth="1"/>
    <col min="7397" max="7397" width="3.125" style="126" customWidth="1"/>
    <col min="7398" max="7399" width="3.25" style="126" customWidth="1"/>
    <col min="7400" max="7400" width="3.125" style="126" customWidth="1"/>
    <col min="7401" max="7427" width="3.25" style="126" customWidth="1"/>
    <col min="7428" max="7429" width="11.75" style="126" customWidth="1"/>
    <col min="7430" max="7650" width="11.125" style="126"/>
    <col min="7651" max="7651" width="5.75" style="126" customWidth="1"/>
    <col min="7652" max="7652" width="6.75" style="126" customWidth="1"/>
    <col min="7653" max="7653" width="3.125" style="126" customWidth="1"/>
    <col min="7654" max="7655" width="3.25" style="126" customWidth="1"/>
    <col min="7656" max="7656" width="3.125" style="126" customWidth="1"/>
    <col min="7657" max="7683" width="3.25" style="126" customWidth="1"/>
    <col min="7684" max="7685" width="11.75" style="126" customWidth="1"/>
    <col min="7686" max="7906" width="11.125" style="126"/>
    <col min="7907" max="7907" width="5.75" style="126" customWidth="1"/>
    <col min="7908" max="7908" width="6.75" style="126" customWidth="1"/>
    <col min="7909" max="7909" width="3.125" style="126" customWidth="1"/>
    <col min="7910" max="7911" width="3.25" style="126" customWidth="1"/>
    <col min="7912" max="7912" width="3.125" style="126" customWidth="1"/>
    <col min="7913" max="7939" width="3.25" style="126" customWidth="1"/>
    <col min="7940" max="7941" width="11.75" style="126" customWidth="1"/>
    <col min="7942" max="8162" width="11.125" style="126"/>
    <col min="8163" max="8163" width="5.75" style="126" customWidth="1"/>
    <col min="8164" max="8164" width="6.75" style="126" customWidth="1"/>
    <col min="8165" max="8165" width="3.125" style="126" customWidth="1"/>
    <col min="8166" max="8167" width="3.25" style="126" customWidth="1"/>
    <col min="8168" max="8168" width="3.125" style="126" customWidth="1"/>
    <col min="8169" max="8195" width="3.25" style="126" customWidth="1"/>
    <col min="8196" max="8197" width="11.75" style="126" customWidth="1"/>
    <col min="8198" max="8418" width="11.125" style="126"/>
    <col min="8419" max="8419" width="5.75" style="126" customWidth="1"/>
    <col min="8420" max="8420" width="6.75" style="126" customWidth="1"/>
    <col min="8421" max="8421" width="3.125" style="126" customWidth="1"/>
    <col min="8422" max="8423" width="3.25" style="126" customWidth="1"/>
    <col min="8424" max="8424" width="3.125" style="126" customWidth="1"/>
    <col min="8425" max="8451" width="3.25" style="126" customWidth="1"/>
    <col min="8452" max="8453" width="11.75" style="126" customWidth="1"/>
    <col min="8454" max="8674" width="11.125" style="126"/>
    <col min="8675" max="8675" width="5.75" style="126" customWidth="1"/>
    <col min="8676" max="8676" width="6.75" style="126" customWidth="1"/>
    <col min="8677" max="8677" width="3.125" style="126" customWidth="1"/>
    <col min="8678" max="8679" width="3.25" style="126" customWidth="1"/>
    <col min="8680" max="8680" width="3.125" style="126" customWidth="1"/>
    <col min="8681" max="8707" width="3.25" style="126" customWidth="1"/>
    <col min="8708" max="8709" width="11.75" style="126" customWidth="1"/>
    <col min="8710" max="8930" width="11.125" style="126"/>
    <col min="8931" max="8931" width="5.75" style="126" customWidth="1"/>
    <col min="8932" max="8932" width="6.75" style="126" customWidth="1"/>
    <col min="8933" max="8933" width="3.125" style="126" customWidth="1"/>
    <col min="8934" max="8935" width="3.25" style="126" customWidth="1"/>
    <col min="8936" max="8936" width="3.125" style="126" customWidth="1"/>
    <col min="8937" max="8963" width="3.25" style="126" customWidth="1"/>
    <col min="8964" max="8965" width="11.75" style="126" customWidth="1"/>
    <col min="8966" max="9186" width="11.125" style="126"/>
    <col min="9187" max="9187" width="5.75" style="126" customWidth="1"/>
    <col min="9188" max="9188" width="6.75" style="126" customWidth="1"/>
    <col min="9189" max="9189" width="3.125" style="126" customWidth="1"/>
    <col min="9190" max="9191" width="3.25" style="126" customWidth="1"/>
    <col min="9192" max="9192" width="3.125" style="126" customWidth="1"/>
    <col min="9193" max="9219" width="3.25" style="126" customWidth="1"/>
    <col min="9220" max="9221" width="11.75" style="126" customWidth="1"/>
    <col min="9222" max="9442" width="11.125" style="126"/>
    <col min="9443" max="9443" width="5.75" style="126" customWidth="1"/>
    <col min="9444" max="9444" width="6.75" style="126" customWidth="1"/>
    <col min="9445" max="9445" width="3.125" style="126" customWidth="1"/>
    <col min="9446" max="9447" width="3.25" style="126" customWidth="1"/>
    <col min="9448" max="9448" width="3.125" style="126" customWidth="1"/>
    <col min="9449" max="9475" width="3.25" style="126" customWidth="1"/>
    <col min="9476" max="9477" width="11.75" style="126" customWidth="1"/>
    <col min="9478" max="9698" width="11.125" style="126"/>
    <col min="9699" max="9699" width="5.75" style="126" customWidth="1"/>
    <col min="9700" max="9700" width="6.75" style="126" customWidth="1"/>
    <col min="9701" max="9701" width="3.125" style="126" customWidth="1"/>
    <col min="9702" max="9703" width="3.25" style="126" customWidth="1"/>
    <col min="9704" max="9704" width="3.125" style="126" customWidth="1"/>
    <col min="9705" max="9731" width="3.25" style="126" customWidth="1"/>
    <col min="9732" max="9733" width="11.75" style="126" customWidth="1"/>
    <col min="9734" max="9954" width="11.125" style="126"/>
    <col min="9955" max="9955" width="5.75" style="126" customWidth="1"/>
    <col min="9956" max="9956" width="6.75" style="126" customWidth="1"/>
    <col min="9957" max="9957" width="3.125" style="126" customWidth="1"/>
    <col min="9958" max="9959" width="3.25" style="126" customWidth="1"/>
    <col min="9960" max="9960" width="3.125" style="126" customWidth="1"/>
    <col min="9961" max="9987" width="3.25" style="126" customWidth="1"/>
    <col min="9988" max="9989" width="11.75" style="126" customWidth="1"/>
    <col min="9990" max="10210" width="11.125" style="126"/>
    <col min="10211" max="10211" width="5.75" style="126" customWidth="1"/>
    <col min="10212" max="10212" width="6.75" style="126" customWidth="1"/>
    <col min="10213" max="10213" width="3.125" style="126" customWidth="1"/>
    <col min="10214" max="10215" width="3.25" style="126" customWidth="1"/>
    <col min="10216" max="10216" width="3.125" style="126" customWidth="1"/>
    <col min="10217" max="10243" width="3.25" style="126" customWidth="1"/>
    <col min="10244" max="10245" width="11.75" style="126" customWidth="1"/>
    <col min="10246" max="10466" width="11.125" style="126"/>
    <col min="10467" max="10467" width="5.75" style="126" customWidth="1"/>
    <col min="10468" max="10468" width="6.75" style="126" customWidth="1"/>
    <col min="10469" max="10469" width="3.125" style="126" customWidth="1"/>
    <col min="10470" max="10471" width="3.25" style="126" customWidth="1"/>
    <col min="10472" max="10472" width="3.125" style="126" customWidth="1"/>
    <col min="10473" max="10499" width="3.25" style="126" customWidth="1"/>
    <col min="10500" max="10501" width="11.75" style="126" customWidth="1"/>
    <col min="10502" max="10722" width="11.125" style="126"/>
    <col min="10723" max="10723" width="5.75" style="126" customWidth="1"/>
    <col min="10724" max="10724" width="6.75" style="126" customWidth="1"/>
    <col min="10725" max="10725" width="3.125" style="126" customWidth="1"/>
    <col min="10726" max="10727" width="3.25" style="126" customWidth="1"/>
    <col min="10728" max="10728" width="3.125" style="126" customWidth="1"/>
    <col min="10729" max="10755" width="3.25" style="126" customWidth="1"/>
    <col min="10756" max="10757" width="11.75" style="126" customWidth="1"/>
    <col min="10758" max="10978" width="11.125" style="126"/>
    <col min="10979" max="10979" width="5.75" style="126" customWidth="1"/>
    <col min="10980" max="10980" width="6.75" style="126" customWidth="1"/>
    <col min="10981" max="10981" width="3.125" style="126" customWidth="1"/>
    <col min="10982" max="10983" width="3.25" style="126" customWidth="1"/>
    <col min="10984" max="10984" width="3.125" style="126" customWidth="1"/>
    <col min="10985" max="11011" width="3.25" style="126" customWidth="1"/>
    <col min="11012" max="11013" width="11.75" style="126" customWidth="1"/>
    <col min="11014" max="11234" width="11.125" style="126"/>
    <col min="11235" max="11235" width="5.75" style="126" customWidth="1"/>
    <col min="11236" max="11236" width="6.75" style="126" customWidth="1"/>
    <col min="11237" max="11237" width="3.125" style="126" customWidth="1"/>
    <col min="11238" max="11239" width="3.25" style="126" customWidth="1"/>
    <col min="11240" max="11240" width="3.125" style="126" customWidth="1"/>
    <col min="11241" max="11267" width="3.25" style="126" customWidth="1"/>
    <col min="11268" max="11269" width="11.75" style="126" customWidth="1"/>
    <col min="11270" max="11490" width="11.125" style="126"/>
    <col min="11491" max="11491" width="5.75" style="126" customWidth="1"/>
    <col min="11492" max="11492" width="6.75" style="126" customWidth="1"/>
    <col min="11493" max="11493" width="3.125" style="126" customWidth="1"/>
    <col min="11494" max="11495" width="3.25" style="126" customWidth="1"/>
    <col min="11496" max="11496" width="3.125" style="126" customWidth="1"/>
    <col min="11497" max="11523" width="3.25" style="126" customWidth="1"/>
    <col min="11524" max="11525" width="11.75" style="126" customWidth="1"/>
    <col min="11526" max="11746" width="11.125" style="126"/>
    <col min="11747" max="11747" width="5.75" style="126" customWidth="1"/>
    <col min="11748" max="11748" width="6.75" style="126" customWidth="1"/>
    <col min="11749" max="11749" width="3.125" style="126" customWidth="1"/>
    <col min="11750" max="11751" width="3.25" style="126" customWidth="1"/>
    <col min="11752" max="11752" width="3.125" style="126" customWidth="1"/>
    <col min="11753" max="11779" width="3.25" style="126" customWidth="1"/>
    <col min="11780" max="11781" width="11.75" style="126" customWidth="1"/>
    <col min="11782" max="12002" width="11.125" style="126"/>
    <col min="12003" max="12003" width="5.75" style="126" customWidth="1"/>
    <col min="12004" max="12004" width="6.75" style="126" customWidth="1"/>
    <col min="12005" max="12005" width="3.125" style="126" customWidth="1"/>
    <col min="12006" max="12007" width="3.25" style="126" customWidth="1"/>
    <col min="12008" max="12008" width="3.125" style="126" customWidth="1"/>
    <col min="12009" max="12035" width="3.25" style="126" customWidth="1"/>
    <col min="12036" max="12037" width="11.75" style="126" customWidth="1"/>
    <col min="12038" max="12258" width="11.125" style="126"/>
    <col min="12259" max="12259" width="5.75" style="126" customWidth="1"/>
    <col min="12260" max="12260" width="6.75" style="126" customWidth="1"/>
    <col min="12261" max="12261" width="3.125" style="126" customWidth="1"/>
    <col min="12262" max="12263" width="3.25" style="126" customWidth="1"/>
    <col min="12264" max="12264" width="3.125" style="126" customWidth="1"/>
    <col min="12265" max="12291" width="3.25" style="126" customWidth="1"/>
    <col min="12292" max="12293" width="11.75" style="126" customWidth="1"/>
    <col min="12294" max="12514" width="11.125" style="126"/>
    <col min="12515" max="12515" width="5.75" style="126" customWidth="1"/>
    <col min="12516" max="12516" width="6.75" style="126" customWidth="1"/>
    <col min="12517" max="12517" width="3.125" style="126" customWidth="1"/>
    <col min="12518" max="12519" width="3.25" style="126" customWidth="1"/>
    <col min="12520" max="12520" width="3.125" style="126" customWidth="1"/>
    <col min="12521" max="12547" width="3.25" style="126" customWidth="1"/>
    <col min="12548" max="12549" width="11.75" style="126" customWidth="1"/>
    <col min="12550" max="12770" width="11.125" style="126"/>
    <col min="12771" max="12771" width="5.75" style="126" customWidth="1"/>
    <col min="12772" max="12772" width="6.75" style="126" customWidth="1"/>
    <col min="12773" max="12773" width="3.125" style="126" customWidth="1"/>
    <col min="12774" max="12775" width="3.25" style="126" customWidth="1"/>
    <col min="12776" max="12776" width="3.125" style="126" customWidth="1"/>
    <col min="12777" max="12803" width="3.25" style="126" customWidth="1"/>
    <col min="12804" max="12805" width="11.75" style="126" customWidth="1"/>
    <col min="12806" max="13026" width="11.125" style="126"/>
    <col min="13027" max="13027" width="5.75" style="126" customWidth="1"/>
    <col min="13028" max="13028" width="6.75" style="126" customWidth="1"/>
    <col min="13029" max="13029" width="3.125" style="126" customWidth="1"/>
    <col min="13030" max="13031" width="3.25" style="126" customWidth="1"/>
    <col min="13032" max="13032" width="3.125" style="126" customWidth="1"/>
    <col min="13033" max="13059" width="3.25" style="126" customWidth="1"/>
    <col min="13060" max="13061" width="11.75" style="126" customWidth="1"/>
    <col min="13062" max="13282" width="11.125" style="126"/>
    <col min="13283" max="13283" width="5.75" style="126" customWidth="1"/>
    <col min="13284" max="13284" width="6.75" style="126" customWidth="1"/>
    <col min="13285" max="13285" width="3.125" style="126" customWidth="1"/>
    <col min="13286" max="13287" width="3.25" style="126" customWidth="1"/>
    <col min="13288" max="13288" width="3.125" style="126" customWidth="1"/>
    <col min="13289" max="13315" width="3.25" style="126" customWidth="1"/>
    <col min="13316" max="13317" width="11.75" style="126" customWidth="1"/>
    <col min="13318" max="13538" width="11.125" style="126"/>
    <col min="13539" max="13539" width="5.75" style="126" customWidth="1"/>
    <col min="13540" max="13540" width="6.75" style="126" customWidth="1"/>
    <col min="13541" max="13541" width="3.125" style="126" customWidth="1"/>
    <col min="13542" max="13543" width="3.25" style="126" customWidth="1"/>
    <col min="13544" max="13544" width="3.125" style="126" customWidth="1"/>
    <col min="13545" max="13571" width="3.25" style="126" customWidth="1"/>
    <col min="13572" max="13573" width="11.75" style="126" customWidth="1"/>
    <col min="13574" max="13794" width="11.125" style="126"/>
    <col min="13795" max="13795" width="5.75" style="126" customWidth="1"/>
    <col min="13796" max="13796" width="6.75" style="126" customWidth="1"/>
    <col min="13797" max="13797" width="3.125" style="126" customWidth="1"/>
    <col min="13798" max="13799" width="3.25" style="126" customWidth="1"/>
    <col min="13800" max="13800" width="3.125" style="126" customWidth="1"/>
    <col min="13801" max="13827" width="3.25" style="126" customWidth="1"/>
    <col min="13828" max="13829" width="11.75" style="126" customWidth="1"/>
    <col min="13830" max="14050" width="11.125" style="126"/>
    <col min="14051" max="14051" width="5.75" style="126" customWidth="1"/>
    <col min="14052" max="14052" width="6.75" style="126" customWidth="1"/>
    <col min="14053" max="14053" width="3.125" style="126" customWidth="1"/>
    <col min="14054" max="14055" width="3.25" style="126" customWidth="1"/>
    <col min="14056" max="14056" width="3.125" style="126" customWidth="1"/>
    <col min="14057" max="14083" width="3.25" style="126" customWidth="1"/>
    <col min="14084" max="14085" width="11.75" style="126" customWidth="1"/>
    <col min="14086" max="14306" width="11.125" style="126"/>
    <col min="14307" max="14307" width="5.75" style="126" customWidth="1"/>
    <col min="14308" max="14308" width="6.75" style="126" customWidth="1"/>
    <col min="14309" max="14309" width="3.125" style="126" customWidth="1"/>
    <col min="14310" max="14311" width="3.25" style="126" customWidth="1"/>
    <col min="14312" max="14312" width="3.125" style="126" customWidth="1"/>
    <col min="14313" max="14339" width="3.25" style="126" customWidth="1"/>
    <col min="14340" max="14341" width="11.75" style="126" customWidth="1"/>
    <col min="14342" max="14562" width="11.125" style="126"/>
    <col min="14563" max="14563" width="5.75" style="126" customWidth="1"/>
    <col min="14564" max="14564" width="6.75" style="126" customWidth="1"/>
    <col min="14565" max="14565" width="3.125" style="126" customWidth="1"/>
    <col min="14566" max="14567" width="3.25" style="126" customWidth="1"/>
    <col min="14568" max="14568" width="3.125" style="126" customWidth="1"/>
    <col min="14569" max="14595" width="3.25" style="126" customWidth="1"/>
    <col min="14596" max="14597" width="11.75" style="126" customWidth="1"/>
    <col min="14598" max="14818" width="11.125" style="126"/>
    <col min="14819" max="14819" width="5.75" style="126" customWidth="1"/>
    <col min="14820" max="14820" width="6.75" style="126" customWidth="1"/>
    <col min="14821" max="14821" width="3.125" style="126" customWidth="1"/>
    <col min="14822" max="14823" width="3.25" style="126" customWidth="1"/>
    <col min="14824" max="14824" width="3.125" style="126" customWidth="1"/>
    <col min="14825" max="14851" width="3.25" style="126" customWidth="1"/>
    <col min="14852" max="14853" width="11.75" style="126" customWidth="1"/>
    <col min="14854" max="15074" width="11.125" style="126"/>
    <col min="15075" max="15075" width="5.75" style="126" customWidth="1"/>
    <col min="15076" max="15076" width="6.75" style="126" customWidth="1"/>
    <col min="15077" max="15077" width="3.125" style="126" customWidth="1"/>
    <col min="15078" max="15079" width="3.25" style="126" customWidth="1"/>
    <col min="15080" max="15080" width="3.125" style="126" customWidth="1"/>
    <col min="15081" max="15107" width="3.25" style="126" customWidth="1"/>
    <col min="15108" max="15109" width="11.75" style="126" customWidth="1"/>
    <col min="15110" max="15330" width="11.125" style="126"/>
    <col min="15331" max="15331" width="5.75" style="126" customWidth="1"/>
    <col min="15332" max="15332" width="6.75" style="126" customWidth="1"/>
    <col min="15333" max="15333" width="3.125" style="126" customWidth="1"/>
    <col min="15334" max="15335" width="3.25" style="126" customWidth="1"/>
    <col min="15336" max="15336" width="3.125" style="126" customWidth="1"/>
    <col min="15337" max="15363" width="3.25" style="126" customWidth="1"/>
    <col min="15364" max="15365" width="11.75" style="126" customWidth="1"/>
    <col min="15366" max="15586" width="11.125" style="126"/>
    <col min="15587" max="15587" width="5.75" style="126" customWidth="1"/>
    <col min="15588" max="15588" width="6.75" style="126" customWidth="1"/>
    <col min="15589" max="15589" width="3.125" style="126" customWidth="1"/>
    <col min="15590" max="15591" width="3.25" style="126" customWidth="1"/>
    <col min="15592" max="15592" width="3.125" style="126" customWidth="1"/>
    <col min="15593" max="15619" width="3.25" style="126" customWidth="1"/>
    <col min="15620" max="15621" width="11.75" style="126" customWidth="1"/>
    <col min="15622" max="15842" width="11.125" style="126"/>
    <col min="15843" max="15843" width="5.75" style="126" customWidth="1"/>
    <col min="15844" max="15844" width="6.75" style="126" customWidth="1"/>
    <col min="15845" max="15845" width="3.125" style="126" customWidth="1"/>
    <col min="15846" max="15847" width="3.25" style="126" customWidth="1"/>
    <col min="15848" max="15848" width="3.125" style="126" customWidth="1"/>
    <col min="15849" max="15875" width="3.25" style="126" customWidth="1"/>
    <col min="15876" max="15877" width="11.75" style="126" customWidth="1"/>
    <col min="15878" max="16098" width="11.125" style="126"/>
    <col min="16099" max="16099" width="5.75" style="126" customWidth="1"/>
    <col min="16100" max="16100" width="6.75" style="126" customWidth="1"/>
    <col min="16101" max="16101" width="3.125" style="126" customWidth="1"/>
    <col min="16102" max="16103" width="3.25" style="126" customWidth="1"/>
    <col min="16104" max="16104" width="3.125" style="126" customWidth="1"/>
    <col min="16105" max="16131" width="3.25" style="126" customWidth="1"/>
    <col min="16132" max="16133" width="11.75" style="126" customWidth="1"/>
    <col min="16134" max="16384" width="11.125" style="126"/>
  </cols>
  <sheetData>
    <row r="1" spans="1:11" ht="13.8" thickBot="1" x14ac:dyDescent="0.25">
      <c r="A1" s="297" t="s">
        <v>222</v>
      </c>
      <c r="B1" s="297"/>
      <c r="C1" s="297"/>
      <c r="D1" s="893" t="s">
        <v>391</v>
      </c>
      <c r="E1" s="894"/>
      <c r="F1" s="297"/>
      <c r="G1" s="297"/>
      <c r="H1" s="297"/>
      <c r="I1" s="126"/>
      <c r="J1" s="126"/>
      <c r="K1" s="126"/>
    </row>
    <row r="2" spans="1:11" s="403" customFormat="1" ht="13.2" x14ac:dyDescent="0.25">
      <c r="A2" s="404"/>
      <c r="D2" s="404"/>
      <c r="G2" s="404"/>
      <c r="J2" s="897">
        <f>'Instructions + formulaire'!C66</f>
        <v>0</v>
      </c>
      <c r="K2" s="897"/>
    </row>
    <row r="3" spans="1:11" s="403" customFormat="1" ht="13.8" x14ac:dyDescent="0.25">
      <c r="A3" s="898" t="s">
        <v>387</v>
      </c>
      <c r="B3" s="898"/>
      <c r="C3" s="898"/>
      <c r="D3" s="898"/>
      <c r="E3" s="495"/>
      <c r="F3" s="457"/>
      <c r="G3" s="458"/>
      <c r="J3" s="404"/>
    </row>
    <row r="4" spans="1:11" s="403" customFormat="1" ht="13.2" x14ac:dyDescent="0.25">
      <c r="A4" s="456"/>
      <c r="B4" s="457"/>
      <c r="C4" s="457"/>
      <c r="D4" s="458"/>
      <c r="F4" s="457"/>
      <c r="G4" s="458"/>
      <c r="J4" s="404"/>
    </row>
    <row r="5" spans="1:11" s="403" customFormat="1" ht="17.399999999999999" x14ac:dyDescent="0.3">
      <c r="A5" s="895" t="s">
        <v>207</v>
      </c>
      <c r="B5" s="896"/>
      <c r="D5" s="895" t="s">
        <v>243</v>
      </c>
      <c r="E5" s="896"/>
      <c r="G5" s="895" t="s">
        <v>220</v>
      </c>
      <c r="H5" s="896"/>
      <c r="J5" s="895" t="s">
        <v>221</v>
      </c>
      <c r="K5" s="896"/>
    </row>
    <row r="6" spans="1:11" s="403" customFormat="1" ht="13.2" x14ac:dyDescent="0.25">
      <c r="A6" s="404"/>
      <c r="D6" s="404"/>
      <c r="G6" s="404"/>
      <c r="J6" s="404"/>
    </row>
    <row r="7" spans="1:11" s="403" customFormat="1" ht="39.6" x14ac:dyDescent="0.25">
      <c r="A7" s="406"/>
      <c r="B7" s="407" t="s">
        <v>223</v>
      </c>
      <c r="C7" s="405"/>
      <c r="D7" s="406"/>
      <c r="E7" s="407" t="s">
        <v>223</v>
      </c>
      <c r="F7" s="405"/>
      <c r="G7" s="406"/>
      <c r="H7" s="407" t="s">
        <v>223</v>
      </c>
      <c r="I7" s="405"/>
      <c r="J7" s="406"/>
      <c r="K7" s="407" t="s">
        <v>223</v>
      </c>
    </row>
    <row r="8" spans="1:11" s="403" customFormat="1" ht="13.2" x14ac:dyDescent="0.25">
      <c r="A8" s="406" t="s">
        <v>208</v>
      </c>
      <c r="B8" s="761"/>
      <c r="C8" s="405"/>
      <c r="D8" s="406" t="s">
        <v>208</v>
      </c>
      <c r="E8" s="761"/>
      <c r="F8" s="405"/>
      <c r="G8" s="406" t="s">
        <v>208</v>
      </c>
      <c r="H8" s="761"/>
      <c r="I8" s="405"/>
      <c r="J8" s="406" t="s">
        <v>208</v>
      </c>
      <c r="K8" s="761"/>
    </row>
    <row r="9" spans="1:11" s="403" customFormat="1" ht="13.2" x14ac:dyDescent="0.25">
      <c r="A9" s="406" t="s">
        <v>209</v>
      </c>
      <c r="B9" s="761"/>
      <c r="C9" s="405"/>
      <c r="D9" s="406" t="s">
        <v>209</v>
      </c>
      <c r="E9" s="761"/>
      <c r="F9" s="405"/>
      <c r="G9" s="406" t="s">
        <v>209</v>
      </c>
      <c r="H9" s="761"/>
      <c r="I9" s="405"/>
      <c r="J9" s="406" t="s">
        <v>209</v>
      </c>
      <c r="K9" s="761"/>
    </row>
    <row r="10" spans="1:11" s="403" customFormat="1" ht="13.2" x14ac:dyDescent="0.25">
      <c r="A10" s="406" t="s">
        <v>210</v>
      </c>
      <c r="B10" s="761"/>
      <c r="C10" s="405"/>
      <c r="D10" s="406" t="s">
        <v>210</v>
      </c>
      <c r="E10" s="761"/>
      <c r="F10" s="405"/>
      <c r="G10" s="406" t="s">
        <v>210</v>
      </c>
      <c r="H10" s="761"/>
      <c r="J10" s="406" t="s">
        <v>210</v>
      </c>
      <c r="K10" s="761"/>
    </row>
    <row r="11" spans="1:11" s="403" customFormat="1" ht="13.2" x14ac:dyDescent="0.25">
      <c r="A11" s="406" t="s">
        <v>211</v>
      </c>
      <c r="B11" s="761"/>
      <c r="C11" s="405"/>
      <c r="D11" s="406" t="s">
        <v>211</v>
      </c>
      <c r="E11" s="761"/>
      <c r="F11" s="405"/>
      <c r="G11" s="406" t="s">
        <v>211</v>
      </c>
      <c r="H11" s="761"/>
      <c r="J11" s="406" t="s">
        <v>211</v>
      </c>
      <c r="K11" s="761"/>
    </row>
    <row r="12" spans="1:11" s="403" customFormat="1" ht="13.2" x14ac:dyDescent="0.25">
      <c r="A12" s="406" t="s">
        <v>212</v>
      </c>
      <c r="B12" s="761"/>
      <c r="C12" s="405"/>
      <c r="D12" s="406" t="s">
        <v>212</v>
      </c>
      <c r="E12" s="761"/>
      <c r="F12" s="405"/>
      <c r="G12" s="406" t="s">
        <v>212</v>
      </c>
      <c r="H12" s="761"/>
      <c r="I12" s="405"/>
      <c r="J12" s="406" t="s">
        <v>212</v>
      </c>
      <c r="K12" s="761"/>
    </row>
    <row r="13" spans="1:11" s="403" customFormat="1" ht="13.2" x14ac:dyDescent="0.25">
      <c r="A13" s="406" t="s">
        <v>213</v>
      </c>
      <c r="B13" s="761"/>
      <c r="C13" s="405"/>
      <c r="D13" s="406" t="s">
        <v>213</v>
      </c>
      <c r="E13" s="761"/>
      <c r="F13" s="405"/>
      <c r="G13" s="406" t="s">
        <v>213</v>
      </c>
      <c r="H13" s="761"/>
      <c r="I13" s="405"/>
      <c r="J13" s="406" t="s">
        <v>213</v>
      </c>
      <c r="K13" s="761"/>
    </row>
    <row r="14" spans="1:11" s="403" customFormat="1" ht="13.2" x14ac:dyDescent="0.25">
      <c r="A14" s="406" t="s">
        <v>214</v>
      </c>
      <c r="B14" s="761"/>
      <c r="C14" s="405"/>
      <c r="D14" s="406" t="s">
        <v>214</v>
      </c>
      <c r="E14" s="761"/>
      <c r="F14" s="405"/>
      <c r="G14" s="406" t="s">
        <v>214</v>
      </c>
      <c r="H14" s="761"/>
      <c r="I14" s="405"/>
      <c r="J14" s="406" t="s">
        <v>214</v>
      </c>
      <c r="K14" s="761"/>
    </row>
    <row r="15" spans="1:11" s="403" customFormat="1" ht="13.2" x14ac:dyDescent="0.25">
      <c r="A15" s="406" t="s">
        <v>215</v>
      </c>
      <c r="B15" s="662">
        <v>0</v>
      </c>
      <c r="C15" s="405"/>
      <c r="D15" s="406" t="s">
        <v>215</v>
      </c>
      <c r="E15" s="662">
        <v>0</v>
      </c>
      <c r="F15" s="405"/>
      <c r="G15" s="406" t="s">
        <v>215</v>
      </c>
      <c r="H15" s="662">
        <v>0</v>
      </c>
      <c r="I15" s="405"/>
      <c r="J15" s="406" t="s">
        <v>215</v>
      </c>
      <c r="K15" s="662">
        <v>0</v>
      </c>
    </row>
    <row r="16" spans="1:11" s="403" customFormat="1" ht="13.2" x14ac:dyDescent="0.25">
      <c r="A16" s="406" t="s">
        <v>216</v>
      </c>
      <c r="B16" s="662">
        <v>0</v>
      </c>
      <c r="C16" s="405"/>
      <c r="D16" s="406" t="s">
        <v>216</v>
      </c>
      <c r="E16" s="662">
        <v>0</v>
      </c>
      <c r="F16" s="405"/>
      <c r="G16" s="406" t="s">
        <v>216</v>
      </c>
      <c r="H16" s="662">
        <v>0</v>
      </c>
      <c r="I16" s="405"/>
      <c r="J16" s="406" t="s">
        <v>216</v>
      </c>
      <c r="K16" s="662">
        <v>0</v>
      </c>
    </row>
    <row r="17" spans="1:12" s="403" customFormat="1" ht="13.2" x14ac:dyDescent="0.25">
      <c r="A17" s="406" t="s">
        <v>217</v>
      </c>
      <c r="B17" s="662">
        <v>0</v>
      </c>
      <c r="C17" s="405"/>
      <c r="D17" s="406" t="s">
        <v>217</v>
      </c>
      <c r="E17" s="662">
        <v>0</v>
      </c>
      <c r="F17" s="405"/>
      <c r="G17" s="406" t="s">
        <v>217</v>
      </c>
      <c r="H17" s="662">
        <v>0</v>
      </c>
      <c r="I17" s="405"/>
      <c r="J17" s="406" t="s">
        <v>217</v>
      </c>
      <c r="K17" s="662">
        <v>0</v>
      </c>
    </row>
    <row r="18" spans="1:12" s="403" customFormat="1" ht="13.2" x14ac:dyDescent="0.25">
      <c r="A18" s="406" t="s">
        <v>218</v>
      </c>
      <c r="B18" s="662">
        <v>0</v>
      </c>
      <c r="C18" s="405"/>
      <c r="D18" s="406" t="s">
        <v>218</v>
      </c>
      <c r="E18" s="662">
        <v>0</v>
      </c>
      <c r="F18" s="405"/>
      <c r="G18" s="406" t="s">
        <v>218</v>
      </c>
      <c r="H18" s="662">
        <v>0</v>
      </c>
      <c r="I18" s="405"/>
      <c r="J18" s="406" t="s">
        <v>218</v>
      </c>
      <c r="K18" s="662">
        <v>0</v>
      </c>
    </row>
    <row r="19" spans="1:12" s="403" customFormat="1" ht="13.2" x14ac:dyDescent="0.25">
      <c r="A19" s="406" t="s">
        <v>219</v>
      </c>
      <c r="B19" s="662">
        <v>0</v>
      </c>
      <c r="C19" s="405"/>
      <c r="D19" s="406" t="s">
        <v>219</v>
      </c>
      <c r="E19" s="662">
        <v>0</v>
      </c>
      <c r="F19" s="405"/>
      <c r="G19" s="406" t="s">
        <v>219</v>
      </c>
      <c r="H19" s="662">
        <v>0</v>
      </c>
      <c r="I19" s="405"/>
      <c r="J19" s="406" t="s">
        <v>219</v>
      </c>
      <c r="K19" s="662">
        <v>0</v>
      </c>
    </row>
    <row r="20" spans="1:12" s="403" customFormat="1" ht="13.2" x14ac:dyDescent="0.25">
      <c r="A20" s="408" t="s">
        <v>224</v>
      </c>
      <c r="B20" s="663">
        <f>SUM(B8:B19)-E20</f>
        <v>0</v>
      </c>
      <c r="C20" s="405"/>
      <c r="D20" s="408" t="s">
        <v>224</v>
      </c>
      <c r="E20" s="663">
        <f>SUM(E8:E19)</f>
        <v>0</v>
      </c>
      <c r="F20" s="405"/>
      <c r="G20" s="408" t="s">
        <v>224</v>
      </c>
      <c r="H20" s="663">
        <f>SUM(H8:H19)</f>
        <v>0</v>
      </c>
      <c r="I20" s="405"/>
      <c r="J20" s="408" t="s">
        <v>224</v>
      </c>
      <c r="K20" s="663">
        <f>SUM(K8:K19)</f>
        <v>0</v>
      </c>
    </row>
    <row r="21" spans="1:12" s="403" customFormat="1" ht="13.2" x14ac:dyDescent="0.25">
      <c r="A21" s="406"/>
      <c r="B21" s="664"/>
      <c r="C21" s="405"/>
      <c r="D21" s="406"/>
      <c r="E21" s="664"/>
      <c r="F21" s="405"/>
      <c r="G21" s="406"/>
      <c r="H21" s="664"/>
      <c r="I21" s="405"/>
      <c r="J21" s="406"/>
      <c r="K21" s="664"/>
    </row>
    <row r="22" spans="1:12" s="403" customFormat="1" ht="13.2" x14ac:dyDescent="0.25">
      <c r="A22" s="406" t="s">
        <v>388</v>
      </c>
      <c r="B22" s="763">
        <f>0.72*128</f>
        <v>92.16</v>
      </c>
      <c r="C22" s="405"/>
      <c r="D22" s="406" t="s">
        <v>388</v>
      </c>
      <c r="E22" s="665">
        <v>128</v>
      </c>
      <c r="F22" s="405"/>
      <c r="G22" s="406" t="s">
        <v>388</v>
      </c>
      <c r="H22" s="763">
        <f>86*0.76</f>
        <v>65.36</v>
      </c>
      <c r="I22" s="405"/>
      <c r="J22" s="406" t="s">
        <v>388</v>
      </c>
      <c r="K22" s="763">
        <f>82*0.76</f>
        <v>62.32</v>
      </c>
    </row>
    <row r="23" spans="1:12" s="403" customFormat="1" ht="13.2" x14ac:dyDescent="0.25">
      <c r="A23" s="406"/>
      <c r="B23" s="405"/>
      <c r="C23" s="405"/>
      <c r="D23" s="406"/>
      <c r="E23" s="405"/>
      <c r="F23" s="405"/>
      <c r="G23" s="406"/>
      <c r="H23" s="405"/>
      <c r="I23" s="405"/>
      <c r="J23" s="406"/>
      <c r="K23" s="405"/>
    </row>
    <row r="24" spans="1:12" s="403" customFormat="1" ht="13.2" x14ac:dyDescent="0.25">
      <c r="A24" s="408" t="s">
        <v>394</v>
      </c>
      <c r="B24" s="413">
        <f>IF(B20&gt;0,B20/B22,0)</f>
        <v>0</v>
      </c>
      <c r="C24" s="405"/>
      <c r="D24" s="408" t="s">
        <v>394</v>
      </c>
      <c r="E24" s="413">
        <f>IF(E20&gt;0,E20/E22,0)</f>
        <v>0</v>
      </c>
      <c r="F24" s="405"/>
      <c r="G24" s="408" t="s">
        <v>394</v>
      </c>
      <c r="H24" s="413">
        <f>IF(H20&gt;0,H20/H22,0)</f>
        <v>0</v>
      </c>
      <c r="I24" s="405"/>
      <c r="J24" s="408" t="s">
        <v>394</v>
      </c>
      <c r="K24" s="413">
        <f>IF(K20&gt;0,K20/K22,0)</f>
        <v>0</v>
      </c>
    </row>
    <row r="25" spans="1:12" s="403" customFormat="1" ht="13.2" x14ac:dyDescent="0.25">
      <c r="A25" s="406"/>
      <c r="B25" s="405"/>
      <c r="C25" s="405"/>
      <c r="D25" s="406"/>
      <c r="E25" s="405"/>
      <c r="F25" s="405"/>
      <c r="G25" s="406"/>
      <c r="H25" s="405"/>
      <c r="I25" s="405"/>
      <c r="J25" s="406"/>
      <c r="K25" s="405"/>
    </row>
    <row r="26" spans="1:12" s="403" customFormat="1" ht="13.2" x14ac:dyDescent="0.25">
      <c r="A26" s="480" t="s">
        <v>247</v>
      </c>
      <c r="B26" s="479">
        <v>0</v>
      </c>
      <c r="C26" s="405"/>
      <c r="D26" s="406"/>
      <c r="E26" s="405"/>
      <c r="F26" s="405"/>
      <c r="G26" s="406" t="s">
        <v>247</v>
      </c>
      <c r="H26" s="481">
        <v>0</v>
      </c>
      <c r="I26" s="405"/>
      <c r="J26" s="406" t="s">
        <v>247</v>
      </c>
      <c r="K26" s="481">
        <v>0</v>
      </c>
      <c r="L26" s="494" t="s">
        <v>397</v>
      </c>
    </row>
    <row r="27" spans="1:12" s="460" customFormat="1" ht="13.2" x14ac:dyDescent="0.25">
      <c r="A27" s="406"/>
      <c r="B27" s="405"/>
      <c r="C27" s="405"/>
      <c r="D27" s="406"/>
      <c r="E27" s="405"/>
      <c r="F27" s="405"/>
      <c r="G27" s="406" t="s">
        <v>248</v>
      </c>
      <c r="H27" s="459"/>
      <c r="I27" s="439"/>
      <c r="J27" s="406" t="s">
        <v>248</v>
      </c>
      <c r="K27" s="459"/>
    </row>
    <row r="28" spans="1:12" s="403" customFormat="1" ht="13.2" x14ac:dyDescent="0.25">
      <c r="A28" s="480" t="s">
        <v>278</v>
      </c>
      <c r="B28" s="485">
        <f>B26-E28</f>
        <v>0</v>
      </c>
      <c r="C28" s="405"/>
      <c r="D28" s="480" t="s">
        <v>279</v>
      </c>
      <c r="E28" s="485">
        <f>E24/E31</f>
        <v>0</v>
      </c>
      <c r="F28" s="405"/>
      <c r="G28" s="406"/>
      <c r="H28" s="405"/>
      <c r="I28" s="405"/>
      <c r="J28" s="406"/>
      <c r="K28" s="405"/>
    </row>
    <row r="29" spans="1:12" ht="13.2" x14ac:dyDescent="0.25">
      <c r="A29" s="406"/>
      <c r="B29" s="459"/>
      <c r="C29" s="439"/>
      <c r="D29" s="492" t="s">
        <v>273</v>
      </c>
      <c r="E29" s="459"/>
      <c r="F29" s="439"/>
      <c r="G29" s="406" t="s">
        <v>249</v>
      </c>
      <c r="H29" s="448"/>
      <c r="I29" s="405"/>
      <c r="J29" s="406" t="s">
        <v>249</v>
      </c>
      <c r="K29" s="448"/>
    </row>
    <row r="30" spans="1:12" ht="13.8" x14ac:dyDescent="0.3">
      <c r="A30" s="480"/>
      <c r="B30" s="439"/>
      <c r="C30" s="439"/>
      <c r="D30" s="480"/>
      <c r="E30" s="439"/>
      <c r="F30" s="405"/>
      <c r="G30" s="455"/>
      <c r="H30" s="455"/>
      <c r="I30" s="439"/>
      <c r="J30" s="455"/>
      <c r="K30" s="455"/>
    </row>
    <row r="31" spans="1:12" ht="13.2" x14ac:dyDescent="0.25">
      <c r="A31" s="406" t="s">
        <v>395</v>
      </c>
      <c r="B31" s="409">
        <f>5*20</f>
        <v>100</v>
      </c>
      <c r="D31" s="406" t="s">
        <v>395</v>
      </c>
      <c r="E31" s="409">
        <f>5*20</f>
        <v>100</v>
      </c>
      <c r="G31" s="406" t="s">
        <v>395</v>
      </c>
      <c r="H31" s="409">
        <f>5*16.25+H29</f>
        <v>81.25</v>
      </c>
      <c r="I31" s="405"/>
      <c r="J31" s="406" t="s">
        <v>395</v>
      </c>
      <c r="K31" s="409">
        <f>5*16.25+K29</f>
        <v>81.25</v>
      </c>
    </row>
    <row r="32" spans="1:12" ht="13.8" x14ac:dyDescent="0.3">
      <c r="A32" s="406"/>
      <c r="B32" s="405"/>
      <c r="D32" s="406"/>
      <c r="E32" s="405"/>
      <c r="H32" s="454" t="s">
        <v>399</v>
      </c>
      <c r="I32" s="405"/>
      <c r="J32" s="454"/>
      <c r="K32" s="454" t="s">
        <v>399</v>
      </c>
    </row>
    <row r="33" spans="1:11" ht="13.2" x14ac:dyDescent="0.25">
      <c r="A33" s="408" t="s">
        <v>246</v>
      </c>
      <c r="B33" s="410">
        <f>IF(B28&gt;0,B24/B28/B31,0)</f>
        <v>0</v>
      </c>
      <c r="D33" s="408" t="s">
        <v>246</v>
      </c>
      <c r="E33" s="410">
        <f>IF(E28&gt;0,E24/E28/E31,0)</f>
        <v>0</v>
      </c>
      <c r="G33" s="408" t="s">
        <v>246</v>
      </c>
      <c r="H33" s="410">
        <f>IF(H26&gt;0,H24/H26/H31,0)</f>
        <v>0</v>
      </c>
      <c r="I33" s="405"/>
      <c r="J33" s="408" t="s">
        <v>246</v>
      </c>
      <c r="K33" s="410">
        <f>IF(K26&gt;0,K24/K26/K31,0)</f>
        <v>0</v>
      </c>
    </row>
    <row r="34" spans="1:11" ht="13.2" x14ac:dyDescent="0.25">
      <c r="A34" s="126"/>
      <c r="B34" s="403" t="s">
        <v>225</v>
      </c>
      <c r="D34" s="126"/>
      <c r="E34" s="460" t="s">
        <v>277</v>
      </c>
      <c r="H34" s="403" t="s">
        <v>225</v>
      </c>
      <c r="K34" s="403" t="s">
        <v>225</v>
      </c>
    </row>
    <row r="35" spans="1:11" ht="6" customHeight="1" x14ac:dyDescent="0.25">
      <c r="A35" s="126"/>
      <c r="B35" s="403"/>
    </row>
    <row r="36" spans="1:11" x14ac:dyDescent="0.2">
      <c r="E36" s="461" t="s">
        <v>244</v>
      </c>
      <c r="H36" s="437"/>
    </row>
    <row r="37" spans="1:11" x14ac:dyDescent="0.2">
      <c r="E37" s="461" t="s">
        <v>245</v>
      </c>
    </row>
    <row r="42" spans="1:11" x14ac:dyDescent="0.2">
      <c r="G42" s="126"/>
      <c r="H42" s="126"/>
      <c r="I42" s="126"/>
      <c r="J42" s="126"/>
      <c r="K42" s="126"/>
    </row>
    <row r="43" spans="1:11" x14ac:dyDescent="0.2">
      <c r="G43" s="126"/>
      <c r="H43" s="126"/>
      <c r="I43" s="126"/>
      <c r="J43" s="126"/>
      <c r="K43" s="126"/>
    </row>
    <row r="44" spans="1:11" x14ac:dyDescent="0.2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2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x14ac:dyDescent="0.2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</row>
    <row r="47" spans="1:11" x14ac:dyDescent="0.2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</row>
    <row r="48" spans="1:11" x14ac:dyDescent="0.2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="126" customFormat="1" x14ac:dyDescent="0.2"/>
    <row r="50" s="126" customFormat="1" x14ac:dyDescent="0.2"/>
    <row r="51" s="126" customFormat="1" x14ac:dyDescent="0.2"/>
    <row r="52" s="126" customFormat="1" x14ac:dyDescent="0.2"/>
    <row r="53" s="126" customFormat="1" x14ac:dyDescent="0.2"/>
    <row r="54" s="126" customFormat="1" x14ac:dyDescent="0.2"/>
    <row r="55" s="126" customFormat="1" x14ac:dyDescent="0.2"/>
    <row r="56" s="126" customFormat="1" x14ac:dyDescent="0.2"/>
    <row r="57" s="126" customFormat="1" x14ac:dyDescent="0.2"/>
    <row r="58" s="126" customFormat="1" x14ac:dyDescent="0.2"/>
    <row r="59" s="126" customFormat="1" x14ac:dyDescent="0.2"/>
    <row r="60" s="126" customFormat="1" x14ac:dyDescent="0.2"/>
    <row r="61" s="126" customFormat="1" x14ac:dyDescent="0.2"/>
    <row r="62" s="126" customFormat="1" x14ac:dyDescent="0.2"/>
    <row r="63" s="126" customFormat="1" x14ac:dyDescent="0.2"/>
    <row r="64" s="126" customFormat="1" x14ac:dyDescent="0.2"/>
    <row r="65" spans="1:11" x14ac:dyDescent="0.2">
      <c r="A65" s="126"/>
      <c r="B65" s="126"/>
      <c r="C65" s="126"/>
      <c r="D65" s="126"/>
      <c r="E65" s="126"/>
      <c r="F65" s="126"/>
    </row>
    <row r="66" spans="1:11" x14ac:dyDescent="0.2">
      <c r="A66" s="126"/>
      <c r="B66" s="126"/>
      <c r="C66" s="126"/>
      <c r="D66" s="126"/>
      <c r="E66" s="126"/>
      <c r="F66" s="126"/>
    </row>
    <row r="67" spans="1:11" x14ac:dyDescent="0.2">
      <c r="G67" s="126"/>
      <c r="H67" s="126"/>
      <c r="I67" s="126"/>
      <c r="J67" s="126"/>
      <c r="K67" s="126"/>
    </row>
    <row r="69" spans="1:11" x14ac:dyDescent="0.2">
      <c r="A69" s="126"/>
      <c r="B69" s="126"/>
      <c r="C69" s="126"/>
      <c r="D69" s="126"/>
      <c r="E69" s="126"/>
      <c r="F69" s="126"/>
    </row>
  </sheetData>
  <sheetProtection selectLockedCells="1"/>
  <mergeCells count="7">
    <mergeCell ref="D1:E1"/>
    <mergeCell ref="J2:K2"/>
    <mergeCell ref="A3:D3"/>
    <mergeCell ref="A5:B5"/>
    <mergeCell ref="D5:E5"/>
    <mergeCell ref="G5:H5"/>
    <mergeCell ref="J5:K5"/>
  </mergeCells>
  <pageMargins left="0.39370078740157483" right="0.39370078740157483" top="0.62992125984251968" bottom="0.6692913385826772" header="0.51181102362204722" footer="0.31496062992125984"/>
  <pageSetup paperSize="9" scale="89" orientation="landscape" r:id="rId1"/>
  <headerFooter alignWithMargins="0">
    <oddFooter>&amp;C&amp;P&amp;R&amp;"Arial Narrow,Normal"Formulaire comptes - version 11.02.2020 / SPAJ-VL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3"/>
  <sheetViews>
    <sheetView view="pageBreakPreview" topLeftCell="A18" zoomScaleNormal="100" zoomScaleSheetLayoutView="100" workbookViewId="0">
      <selection activeCell="S42" sqref="S42"/>
    </sheetView>
  </sheetViews>
  <sheetFormatPr baseColWidth="10" defaultRowHeight="11.4" x14ac:dyDescent="0.2"/>
  <cols>
    <col min="1" max="1" width="16.125" style="167" customWidth="1"/>
    <col min="2" max="3" width="11.375" style="167"/>
    <col min="4" max="4" width="8.875" style="167" bestFit="1" customWidth="1"/>
    <col min="5" max="5" width="3.75" style="167" customWidth="1"/>
    <col min="6" max="6" width="11.375" style="167"/>
    <col min="7" max="7" width="3.75" style="167" customWidth="1"/>
    <col min="8" max="8" width="11.375" style="167"/>
    <col min="9" max="9" width="3.75" style="167" customWidth="1"/>
    <col min="10" max="10" width="11.625" style="167" bestFit="1" customWidth="1"/>
    <col min="11" max="11" width="4.375" style="167" customWidth="1"/>
    <col min="12" max="12" width="11.375" style="167"/>
    <col min="13" max="13" width="4.375" style="167" customWidth="1"/>
    <col min="14" max="14" width="12.875" style="167" bestFit="1" customWidth="1"/>
    <col min="15" max="15" width="8.375" style="167" customWidth="1"/>
    <col min="16" max="16" width="11.375" style="167" customWidth="1"/>
    <col min="17" max="17" width="11.875" style="167" customWidth="1"/>
    <col min="18" max="18" width="11.375" style="167" customWidth="1"/>
    <col min="19" max="19" width="11.25" style="167" customWidth="1"/>
    <col min="20" max="254" width="11.375" style="167"/>
    <col min="255" max="255" width="16.125" style="167" customWidth="1"/>
    <col min="256" max="258" width="11.375" style="167"/>
    <col min="259" max="259" width="3.75" style="167" customWidth="1"/>
    <col min="260" max="260" width="11.375" style="167"/>
    <col min="261" max="261" width="3.75" style="167" customWidth="1"/>
    <col min="262" max="262" width="11.375" style="167"/>
    <col min="263" max="263" width="3.75" style="167" customWidth="1"/>
    <col min="264" max="264" width="11.625" style="167" bestFit="1" customWidth="1"/>
    <col min="265" max="510" width="11.375" style="167"/>
    <col min="511" max="511" width="16.125" style="167" customWidth="1"/>
    <col min="512" max="514" width="11.375" style="167"/>
    <col min="515" max="515" width="3.75" style="167" customWidth="1"/>
    <col min="516" max="516" width="11.375" style="167"/>
    <col min="517" max="517" width="3.75" style="167" customWidth="1"/>
    <col min="518" max="518" width="11.375" style="167"/>
    <col min="519" max="519" width="3.75" style="167" customWidth="1"/>
    <col min="520" max="520" width="11.625" style="167" bestFit="1" customWidth="1"/>
    <col min="521" max="766" width="11.375" style="167"/>
    <col min="767" max="767" width="16.125" style="167" customWidth="1"/>
    <col min="768" max="770" width="11.375" style="167"/>
    <col min="771" max="771" width="3.75" style="167" customWidth="1"/>
    <col min="772" max="772" width="11.375" style="167"/>
    <col min="773" max="773" width="3.75" style="167" customWidth="1"/>
    <col min="774" max="774" width="11.375" style="167"/>
    <col min="775" max="775" width="3.75" style="167" customWidth="1"/>
    <col min="776" max="776" width="11.625" style="167" bestFit="1" customWidth="1"/>
    <col min="777" max="1022" width="11.375" style="167"/>
    <col min="1023" max="1023" width="16.125" style="167" customWidth="1"/>
    <col min="1024" max="1026" width="11.375" style="167"/>
    <col min="1027" max="1027" width="3.75" style="167" customWidth="1"/>
    <col min="1028" max="1028" width="11.375" style="167"/>
    <col min="1029" max="1029" width="3.75" style="167" customWidth="1"/>
    <col min="1030" max="1030" width="11.375" style="167"/>
    <col min="1031" max="1031" width="3.75" style="167" customWidth="1"/>
    <col min="1032" max="1032" width="11.625" style="167" bestFit="1" customWidth="1"/>
    <col min="1033" max="1278" width="11.375" style="167"/>
    <col min="1279" max="1279" width="16.125" style="167" customWidth="1"/>
    <col min="1280" max="1282" width="11.375" style="167"/>
    <col min="1283" max="1283" width="3.75" style="167" customWidth="1"/>
    <col min="1284" max="1284" width="11.375" style="167"/>
    <col min="1285" max="1285" width="3.75" style="167" customWidth="1"/>
    <col min="1286" max="1286" width="11.375" style="167"/>
    <col min="1287" max="1287" width="3.75" style="167" customWidth="1"/>
    <col min="1288" max="1288" width="11.625" style="167" bestFit="1" customWidth="1"/>
    <col min="1289" max="1534" width="11.375" style="167"/>
    <col min="1535" max="1535" width="16.125" style="167" customWidth="1"/>
    <col min="1536" max="1538" width="11.375" style="167"/>
    <col min="1539" max="1539" width="3.75" style="167" customWidth="1"/>
    <col min="1540" max="1540" width="11.375" style="167"/>
    <col min="1541" max="1541" width="3.75" style="167" customWidth="1"/>
    <col min="1542" max="1542" width="11.375" style="167"/>
    <col min="1543" max="1543" width="3.75" style="167" customWidth="1"/>
    <col min="1544" max="1544" width="11.625" style="167" bestFit="1" customWidth="1"/>
    <col min="1545" max="1790" width="11.375" style="167"/>
    <col min="1791" max="1791" width="16.125" style="167" customWidth="1"/>
    <col min="1792" max="1794" width="11.375" style="167"/>
    <col min="1795" max="1795" width="3.75" style="167" customWidth="1"/>
    <col min="1796" max="1796" width="11.375" style="167"/>
    <col min="1797" max="1797" width="3.75" style="167" customWidth="1"/>
    <col min="1798" max="1798" width="11.375" style="167"/>
    <col min="1799" max="1799" width="3.75" style="167" customWidth="1"/>
    <col min="1800" max="1800" width="11.625" style="167" bestFit="1" customWidth="1"/>
    <col min="1801" max="2046" width="11.375" style="167"/>
    <col min="2047" max="2047" width="16.125" style="167" customWidth="1"/>
    <col min="2048" max="2050" width="11.375" style="167"/>
    <col min="2051" max="2051" width="3.75" style="167" customWidth="1"/>
    <col min="2052" max="2052" width="11.375" style="167"/>
    <col min="2053" max="2053" width="3.75" style="167" customWidth="1"/>
    <col min="2054" max="2054" width="11.375" style="167"/>
    <col min="2055" max="2055" width="3.75" style="167" customWidth="1"/>
    <col min="2056" max="2056" width="11.625" style="167" bestFit="1" customWidth="1"/>
    <col min="2057" max="2302" width="11.375" style="167"/>
    <col min="2303" max="2303" width="16.125" style="167" customWidth="1"/>
    <col min="2304" max="2306" width="11.375" style="167"/>
    <col min="2307" max="2307" width="3.75" style="167" customWidth="1"/>
    <col min="2308" max="2308" width="11.375" style="167"/>
    <col min="2309" max="2309" width="3.75" style="167" customWidth="1"/>
    <col min="2310" max="2310" width="11.375" style="167"/>
    <col min="2311" max="2311" width="3.75" style="167" customWidth="1"/>
    <col min="2312" max="2312" width="11.625" style="167" bestFit="1" customWidth="1"/>
    <col min="2313" max="2558" width="11.375" style="167"/>
    <col min="2559" max="2559" width="16.125" style="167" customWidth="1"/>
    <col min="2560" max="2562" width="11.375" style="167"/>
    <col min="2563" max="2563" width="3.75" style="167" customWidth="1"/>
    <col min="2564" max="2564" width="11.375" style="167"/>
    <col min="2565" max="2565" width="3.75" style="167" customWidth="1"/>
    <col min="2566" max="2566" width="11.375" style="167"/>
    <col min="2567" max="2567" width="3.75" style="167" customWidth="1"/>
    <col min="2568" max="2568" width="11.625" style="167" bestFit="1" customWidth="1"/>
    <col min="2569" max="2814" width="11.375" style="167"/>
    <col min="2815" max="2815" width="16.125" style="167" customWidth="1"/>
    <col min="2816" max="2818" width="11.375" style="167"/>
    <col min="2819" max="2819" width="3.75" style="167" customWidth="1"/>
    <col min="2820" max="2820" width="11.375" style="167"/>
    <col min="2821" max="2821" width="3.75" style="167" customWidth="1"/>
    <col min="2822" max="2822" width="11.375" style="167"/>
    <col min="2823" max="2823" width="3.75" style="167" customWidth="1"/>
    <col min="2824" max="2824" width="11.625" style="167" bestFit="1" customWidth="1"/>
    <col min="2825" max="3070" width="11.375" style="167"/>
    <col min="3071" max="3071" width="16.125" style="167" customWidth="1"/>
    <col min="3072" max="3074" width="11.375" style="167"/>
    <col min="3075" max="3075" width="3.75" style="167" customWidth="1"/>
    <col min="3076" max="3076" width="11.375" style="167"/>
    <col min="3077" max="3077" width="3.75" style="167" customWidth="1"/>
    <col min="3078" max="3078" width="11.375" style="167"/>
    <col min="3079" max="3079" width="3.75" style="167" customWidth="1"/>
    <col min="3080" max="3080" width="11.625" style="167" bestFit="1" customWidth="1"/>
    <col min="3081" max="3326" width="11.375" style="167"/>
    <col min="3327" max="3327" width="16.125" style="167" customWidth="1"/>
    <col min="3328" max="3330" width="11.375" style="167"/>
    <col min="3331" max="3331" width="3.75" style="167" customWidth="1"/>
    <col min="3332" max="3332" width="11.375" style="167"/>
    <col min="3333" max="3333" width="3.75" style="167" customWidth="1"/>
    <col min="3334" max="3334" width="11.375" style="167"/>
    <col min="3335" max="3335" width="3.75" style="167" customWidth="1"/>
    <col min="3336" max="3336" width="11.625" style="167" bestFit="1" customWidth="1"/>
    <col min="3337" max="3582" width="11.375" style="167"/>
    <col min="3583" max="3583" width="16.125" style="167" customWidth="1"/>
    <col min="3584" max="3586" width="11.375" style="167"/>
    <col min="3587" max="3587" width="3.75" style="167" customWidth="1"/>
    <col min="3588" max="3588" width="11.375" style="167"/>
    <col min="3589" max="3589" width="3.75" style="167" customWidth="1"/>
    <col min="3590" max="3590" width="11.375" style="167"/>
    <col min="3591" max="3591" width="3.75" style="167" customWidth="1"/>
    <col min="3592" max="3592" width="11.625" style="167" bestFit="1" customWidth="1"/>
    <col min="3593" max="3838" width="11.375" style="167"/>
    <col min="3839" max="3839" width="16.125" style="167" customWidth="1"/>
    <col min="3840" max="3842" width="11.375" style="167"/>
    <col min="3843" max="3843" width="3.75" style="167" customWidth="1"/>
    <col min="3844" max="3844" width="11.375" style="167"/>
    <col min="3845" max="3845" width="3.75" style="167" customWidth="1"/>
    <col min="3846" max="3846" width="11.375" style="167"/>
    <col min="3847" max="3847" width="3.75" style="167" customWidth="1"/>
    <col min="3848" max="3848" width="11.625" style="167" bestFit="1" customWidth="1"/>
    <col min="3849" max="4094" width="11.375" style="167"/>
    <col min="4095" max="4095" width="16.125" style="167" customWidth="1"/>
    <col min="4096" max="4098" width="11.375" style="167"/>
    <col min="4099" max="4099" width="3.75" style="167" customWidth="1"/>
    <col min="4100" max="4100" width="11.375" style="167"/>
    <col min="4101" max="4101" width="3.75" style="167" customWidth="1"/>
    <col min="4102" max="4102" width="11.375" style="167"/>
    <col min="4103" max="4103" width="3.75" style="167" customWidth="1"/>
    <col min="4104" max="4104" width="11.625" style="167" bestFit="1" customWidth="1"/>
    <col min="4105" max="4350" width="11.375" style="167"/>
    <col min="4351" max="4351" width="16.125" style="167" customWidth="1"/>
    <col min="4352" max="4354" width="11.375" style="167"/>
    <col min="4355" max="4355" width="3.75" style="167" customWidth="1"/>
    <col min="4356" max="4356" width="11.375" style="167"/>
    <col min="4357" max="4357" width="3.75" style="167" customWidth="1"/>
    <col min="4358" max="4358" width="11.375" style="167"/>
    <col min="4359" max="4359" width="3.75" style="167" customWidth="1"/>
    <col min="4360" max="4360" width="11.625" style="167" bestFit="1" customWidth="1"/>
    <col min="4361" max="4606" width="11.375" style="167"/>
    <col min="4607" max="4607" width="16.125" style="167" customWidth="1"/>
    <col min="4608" max="4610" width="11.375" style="167"/>
    <col min="4611" max="4611" width="3.75" style="167" customWidth="1"/>
    <col min="4612" max="4612" width="11.375" style="167"/>
    <col min="4613" max="4613" width="3.75" style="167" customWidth="1"/>
    <col min="4614" max="4614" width="11.375" style="167"/>
    <col min="4615" max="4615" width="3.75" style="167" customWidth="1"/>
    <col min="4616" max="4616" width="11.625" style="167" bestFit="1" customWidth="1"/>
    <col min="4617" max="4862" width="11.375" style="167"/>
    <col min="4863" max="4863" width="16.125" style="167" customWidth="1"/>
    <col min="4864" max="4866" width="11.375" style="167"/>
    <col min="4867" max="4867" width="3.75" style="167" customWidth="1"/>
    <col min="4868" max="4868" width="11.375" style="167"/>
    <col min="4869" max="4869" width="3.75" style="167" customWidth="1"/>
    <col min="4870" max="4870" width="11.375" style="167"/>
    <col min="4871" max="4871" width="3.75" style="167" customWidth="1"/>
    <col min="4872" max="4872" width="11.625" style="167" bestFit="1" customWidth="1"/>
    <col min="4873" max="5118" width="11.375" style="167"/>
    <col min="5119" max="5119" width="16.125" style="167" customWidth="1"/>
    <col min="5120" max="5122" width="11.375" style="167"/>
    <col min="5123" max="5123" width="3.75" style="167" customWidth="1"/>
    <col min="5124" max="5124" width="11.375" style="167"/>
    <col min="5125" max="5125" width="3.75" style="167" customWidth="1"/>
    <col min="5126" max="5126" width="11.375" style="167"/>
    <col min="5127" max="5127" width="3.75" style="167" customWidth="1"/>
    <col min="5128" max="5128" width="11.625" style="167" bestFit="1" customWidth="1"/>
    <col min="5129" max="5374" width="11.375" style="167"/>
    <col min="5375" max="5375" width="16.125" style="167" customWidth="1"/>
    <col min="5376" max="5378" width="11.375" style="167"/>
    <col min="5379" max="5379" width="3.75" style="167" customWidth="1"/>
    <col min="5380" max="5380" width="11.375" style="167"/>
    <col min="5381" max="5381" width="3.75" style="167" customWidth="1"/>
    <col min="5382" max="5382" width="11.375" style="167"/>
    <col min="5383" max="5383" width="3.75" style="167" customWidth="1"/>
    <col min="5384" max="5384" width="11.625" style="167" bestFit="1" customWidth="1"/>
    <col min="5385" max="5630" width="11.375" style="167"/>
    <col min="5631" max="5631" width="16.125" style="167" customWidth="1"/>
    <col min="5632" max="5634" width="11.375" style="167"/>
    <col min="5635" max="5635" width="3.75" style="167" customWidth="1"/>
    <col min="5636" max="5636" width="11.375" style="167"/>
    <col min="5637" max="5637" width="3.75" style="167" customWidth="1"/>
    <col min="5638" max="5638" width="11.375" style="167"/>
    <col min="5639" max="5639" width="3.75" style="167" customWidth="1"/>
    <col min="5640" max="5640" width="11.625" style="167" bestFit="1" customWidth="1"/>
    <col min="5641" max="5886" width="11.375" style="167"/>
    <col min="5887" max="5887" width="16.125" style="167" customWidth="1"/>
    <col min="5888" max="5890" width="11.375" style="167"/>
    <col min="5891" max="5891" width="3.75" style="167" customWidth="1"/>
    <col min="5892" max="5892" width="11.375" style="167"/>
    <col min="5893" max="5893" width="3.75" style="167" customWidth="1"/>
    <col min="5894" max="5894" width="11.375" style="167"/>
    <col min="5895" max="5895" width="3.75" style="167" customWidth="1"/>
    <col min="5896" max="5896" width="11.625" style="167" bestFit="1" customWidth="1"/>
    <col min="5897" max="6142" width="11.375" style="167"/>
    <col min="6143" max="6143" width="16.125" style="167" customWidth="1"/>
    <col min="6144" max="6146" width="11.375" style="167"/>
    <col min="6147" max="6147" width="3.75" style="167" customWidth="1"/>
    <col min="6148" max="6148" width="11.375" style="167"/>
    <col min="6149" max="6149" width="3.75" style="167" customWidth="1"/>
    <col min="6150" max="6150" width="11.375" style="167"/>
    <col min="6151" max="6151" width="3.75" style="167" customWidth="1"/>
    <col min="6152" max="6152" width="11.625" style="167" bestFit="1" customWidth="1"/>
    <col min="6153" max="6398" width="11.375" style="167"/>
    <col min="6399" max="6399" width="16.125" style="167" customWidth="1"/>
    <col min="6400" max="6402" width="11.375" style="167"/>
    <col min="6403" max="6403" width="3.75" style="167" customWidth="1"/>
    <col min="6404" max="6404" width="11.375" style="167"/>
    <col min="6405" max="6405" width="3.75" style="167" customWidth="1"/>
    <col min="6406" max="6406" width="11.375" style="167"/>
    <col min="6407" max="6407" width="3.75" style="167" customWidth="1"/>
    <col min="6408" max="6408" width="11.625" style="167" bestFit="1" customWidth="1"/>
    <col min="6409" max="6654" width="11.375" style="167"/>
    <col min="6655" max="6655" width="16.125" style="167" customWidth="1"/>
    <col min="6656" max="6658" width="11.375" style="167"/>
    <col min="6659" max="6659" width="3.75" style="167" customWidth="1"/>
    <col min="6660" max="6660" width="11.375" style="167"/>
    <col min="6661" max="6661" width="3.75" style="167" customWidth="1"/>
    <col min="6662" max="6662" width="11.375" style="167"/>
    <col min="6663" max="6663" width="3.75" style="167" customWidth="1"/>
    <col min="6664" max="6664" width="11.625" style="167" bestFit="1" customWidth="1"/>
    <col min="6665" max="6910" width="11.375" style="167"/>
    <col min="6911" max="6911" width="16.125" style="167" customWidth="1"/>
    <col min="6912" max="6914" width="11.375" style="167"/>
    <col min="6915" max="6915" width="3.75" style="167" customWidth="1"/>
    <col min="6916" max="6916" width="11.375" style="167"/>
    <col min="6917" max="6917" width="3.75" style="167" customWidth="1"/>
    <col min="6918" max="6918" width="11.375" style="167"/>
    <col min="6919" max="6919" width="3.75" style="167" customWidth="1"/>
    <col min="6920" max="6920" width="11.625" style="167" bestFit="1" customWidth="1"/>
    <col min="6921" max="7166" width="11.375" style="167"/>
    <col min="7167" max="7167" width="16.125" style="167" customWidth="1"/>
    <col min="7168" max="7170" width="11.375" style="167"/>
    <col min="7171" max="7171" width="3.75" style="167" customWidth="1"/>
    <col min="7172" max="7172" width="11.375" style="167"/>
    <col min="7173" max="7173" width="3.75" style="167" customWidth="1"/>
    <col min="7174" max="7174" width="11.375" style="167"/>
    <col min="7175" max="7175" width="3.75" style="167" customWidth="1"/>
    <col min="7176" max="7176" width="11.625" style="167" bestFit="1" customWidth="1"/>
    <col min="7177" max="7422" width="11.375" style="167"/>
    <col min="7423" max="7423" width="16.125" style="167" customWidth="1"/>
    <col min="7424" max="7426" width="11.375" style="167"/>
    <col min="7427" max="7427" width="3.75" style="167" customWidth="1"/>
    <col min="7428" max="7428" width="11.375" style="167"/>
    <col min="7429" max="7429" width="3.75" style="167" customWidth="1"/>
    <col min="7430" max="7430" width="11.375" style="167"/>
    <col min="7431" max="7431" width="3.75" style="167" customWidth="1"/>
    <col min="7432" max="7432" width="11.625" style="167" bestFit="1" customWidth="1"/>
    <col min="7433" max="7678" width="11.375" style="167"/>
    <col min="7679" max="7679" width="16.125" style="167" customWidth="1"/>
    <col min="7680" max="7682" width="11.375" style="167"/>
    <col min="7683" max="7683" width="3.75" style="167" customWidth="1"/>
    <col min="7684" max="7684" width="11.375" style="167"/>
    <col min="7685" max="7685" width="3.75" style="167" customWidth="1"/>
    <col min="7686" max="7686" width="11.375" style="167"/>
    <col min="7687" max="7687" width="3.75" style="167" customWidth="1"/>
    <col min="7688" max="7688" width="11.625" style="167" bestFit="1" customWidth="1"/>
    <col min="7689" max="7934" width="11.375" style="167"/>
    <col min="7935" max="7935" width="16.125" style="167" customWidth="1"/>
    <col min="7936" max="7938" width="11.375" style="167"/>
    <col min="7939" max="7939" width="3.75" style="167" customWidth="1"/>
    <col min="7940" max="7940" width="11.375" style="167"/>
    <col min="7941" max="7941" width="3.75" style="167" customWidth="1"/>
    <col min="7942" max="7942" width="11.375" style="167"/>
    <col min="7943" max="7943" width="3.75" style="167" customWidth="1"/>
    <col min="7944" max="7944" width="11.625" style="167" bestFit="1" customWidth="1"/>
    <col min="7945" max="8190" width="11.375" style="167"/>
    <col min="8191" max="8191" width="16.125" style="167" customWidth="1"/>
    <col min="8192" max="8194" width="11.375" style="167"/>
    <col min="8195" max="8195" width="3.75" style="167" customWidth="1"/>
    <col min="8196" max="8196" width="11.375" style="167"/>
    <col min="8197" max="8197" width="3.75" style="167" customWidth="1"/>
    <col min="8198" max="8198" width="11.375" style="167"/>
    <col min="8199" max="8199" width="3.75" style="167" customWidth="1"/>
    <col min="8200" max="8200" width="11.625" style="167" bestFit="1" customWidth="1"/>
    <col min="8201" max="8446" width="11.375" style="167"/>
    <col min="8447" max="8447" width="16.125" style="167" customWidth="1"/>
    <col min="8448" max="8450" width="11.375" style="167"/>
    <col min="8451" max="8451" width="3.75" style="167" customWidth="1"/>
    <col min="8452" max="8452" width="11.375" style="167"/>
    <col min="8453" max="8453" width="3.75" style="167" customWidth="1"/>
    <col min="8454" max="8454" width="11.375" style="167"/>
    <col min="8455" max="8455" width="3.75" style="167" customWidth="1"/>
    <col min="8456" max="8456" width="11.625" style="167" bestFit="1" customWidth="1"/>
    <col min="8457" max="8702" width="11.375" style="167"/>
    <col min="8703" max="8703" width="16.125" style="167" customWidth="1"/>
    <col min="8704" max="8706" width="11.375" style="167"/>
    <col min="8707" max="8707" width="3.75" style="167" customWidth="1"/>
    <col min="8708" max="8708" width="11.375" style="167"/>
    <col min="8709" max="8709" width="3.75" style="167" customWidth="1"/>
    <col min="8710" max="8710" width="11.375" style="167"/>
    <col min="8711" max="8711" width="3.75" style="167" customWidth="1"/>
    <col min="8712" max="8712" width="11.625" style="167" bestFit="1" customWidth="1"/>
    <col min="8713" max="8958" width="11.375" style="167"/>
    <col min="8959" max="8959" width="16.125" style="167" customWidth="1"/>
    <col min="8960" max="8962" width="11.375" style="167"/>
    <col min="8963" max="8963" width="3.75" style="167" customWidth="1"/>
    <col min="8964" max="8964" width="11.375" style="167"/>
    <col min="8965" max="8965" width="3.75" style="167" customWidth="1"/>
    <col min="8966" max="8966" width="11.375" style="167"/>
    <col min="8967" max="8967" width="3.75" style="167" customWidth="1"/>
    <col min="8968" max="8968" width="11.625" style="167" bestFit="1" customWidth="1"/>
    <col min="8969" max="9214" width="11.375" style="167"/>
    <col min="9215" max="9215" width="16.125" style="167" customWidth="1"/>
    <col min="9216" max="9218" width="11.375" style="167"/>
    <col min="9219" max="9219" width="3.75" style="167" customWidth="1"/>
    <col min="9220" max="9220" width="11.375" style="167"/>
    <col min="9221" max="9221" width="3.75" style="167" customWidth="1"/>
    <col min="9222" max="9222" width="11.375" style="167"/>
    <col min="9223" max="9223" width="3.75" style="167" customWidth="1"/>
    <col min="9224" max="9224" width="11.625" style="167" bestFit="1" customWidth="1"/>
    <col min="9225" max="9470" width="11.375" style="167"/>
    <col min="9471" max="9471" width="16.125" style="167" customWidth="1"/>
    <col min="9472" max="9474" width="11.375" style="167"/>
    <col min="9475" max="9475" width="3.75" style="167" customWidth="1"/>
    <col min="9476" max="9476" width="11.375" style="167"/>
    <col min="9477" max="9477" width="3.75" style="167" customWidth="1"/>
    <col min="9478" max="9478" width="11.375" style="167"/>
    <col min="9479" max="9479" width="3.75" style="167" customWidth="1"/>
    <col min="9480" max="9480" width="11.625" style="167" bestFit="1" customWidth="1"/>
    <col min="9481" max="9726" width="11.375" style="167"/>
    <col min="9727" max="9727" width="16.125" style="167" customWidth="1"/>
    <col min="9728" max="9730" width="11.375" style="167"/>
    <col min="9731" max="9731" width="3.75" style="167" customWidth="1"/>
    <col min="9732" max="9732" width="11.375" style="167"/>
    <col min="9733" max="9733" width="3.75" style="167" customWidth="1"/>
    <col min="9734" max="9734" width="11.375" style="167"/>
    <col min="9735" max="9735" width="3.75" style="167" customWidth="1"/>
    <col min="9736" max="9736" width="11.625" style="167" bestFit="1" customWidth="1"/>
    <col min="9737" max="9982" width="11.375" style="167"/>
    <col min="9983" max="9983" width="16.125" style="167" customWidth="1"/>
    <col min="9984" max="9986" width="11.375" style="167"/>
    <col min="9987" max="9987" width="3.75" style="167" customWidth="1"/>
    <col min="9988" max="9988" width="11.375" style="167"/>
    <col min="9989" max="9989" width="3.75" style="167" customWidth="1"/>
    <col min="9990" max="9990" width="11.375" style="167"/>
    <col min="9991" max="9991" width="3.75" style="167" customWidth="1"/>
    <col min="9992" max="9992" width="11.625" style="167" bestFit="1" customWidth="1"/>
    <col min="9993" max="10238" width="11.375" style="167"/>
    <col min="10239" max="10239" width="16.125" style="167" customWidth="1"/>
    <col min="10240" max="10242" width="11.375" style="167"/>
    <col min="10243" max="10243" width="3.75" style="167" customWidth="1"/>
    <col min="10244" max="10244" width="11.375" style="167"/>
    <col min="10245" max="10245" width="3.75" style="167" customWidth="1"/>
    <col min="10246" max="10246" width="11.375" style="167"/>
    <col min="10247" max="10247" width="3.75" style="167" customWidth="1"/>
    <col min="10248" max="10248" width="11.625" style="167" bestFit="1" customWidth="1"/>
    <col min="10249" max="10494" width="11.375" style="167"/>
    <col min="10495" max="10495" width="16.125" style="167" customWidth="1"/>
    <col min="10496" max="10498" width="11.375" style="167"/>
    <col min="10499" max="10499" width="3.75" style="167" customWidth="1"/>
    <col min="10500" max="10500" width="11.375" style="167"/>
    <col min="10501" max="10501" width="3.75" style="167" customWidth="1"/>
    <col min="10502" max="10502" width="11.375" style="167"/>
    <col min="10503" max="10503" width="3.75" style="167" customWidth="1"/>
    <col min="10504" max="10504" width="11.625" style="167" bestFit="1" customWidth="1"/>
    <col min="10505" max="10750" width="11.375" style="167"/>
    <col min="10751" max="10751" width="16.125" style="167" customWidth="1"/>
    <col min="10752" max="10754" width="11.375" style="167"/>
    <col min="10755" max="10755" width="3.75" style="167" customWidth="1"/>
    <col min="10756" max="10756" width="11.375" style="167"/>
    <col min="10757" max="10757" width="3.75" style="167" customWidth="1"/>
    <col min="10758" max="10758" width="11.375" style="167"/>
    <col min="10759" max="10759" width="3.75" style="167" customWidth="1"/>
    <col min="10760" max="10760" width="11.625" style="167" bestFit="1" customWidth="1"/>
    <col min="10761" max="11006" width="11.375" style="167"/>
    <col min="11007" max="11007" width="16.125" style="167" customWidth="1"/>
    <col min="11008" max="11010" width="11.375" style="167"/>
    <col min="11011" max="11011" width="3.75" style="167" customWidth="1"/>
    <col min="11012" max="11012" width="11.375" style="167"/>
    <col min="11013" max="11013" width="3.75" style="167" customWidth="1"/>
    <col min="11014" max="11014" width="11.375" style="167"/>
    <col min="11015" max="11015" width="3.75" style="167" customWidth="1"/>
    <col min="11016" max="11016" width="11.625" style="167" bestFit="1" customWidth="1"/>
    <col min="11017" max="11262" width="11.375" style="167"/>
    <col min="11263" max="11263" width="16.125" style="167" customWidth="1"/>
    <col min="11264" max="11266" width="11.375" style="167"/>
    <col min="11267" max="11267" width="3.75" style="167" customWidth="1"/>
    <col min="11268" max="11268" width="11.375" style="167"/>
    <col min="11269" max="11269" width="3.75" style="167" customWidth="1"/>
    <col min="11270" max="11270" width="11.375" style="167"/>
    <col min="11271" max="11271" width="3.75" style="167" customWidth="1"/>
    <col min="11272" max="11272" width="11.625" style="167" bestFit="1" customWidth="1"/>
    <col min="11273" max="11518" width="11.375" style="167"/>
    <col min="11519" max="11519" width="16.125" style="167" customWidth="1"/>
    <col min="11520" max="11522" width="11.375" style="167"/>
    <col min="11523" max="11523" width="3.75" style="167" customWidth="1"/>
    <col min="11524" max="11524" width="11.375" style="167"/>
    <col min="11525" max="11525" width="3.75" style="167" customWidth="1"/>
    <col min="11526" max="11526" width="11.375" style="167"/>
    <col min="11527" max="11527" width="3.75" style="167" customWidth="1"/>
    <col min="11528" max="11528" width="11.625" style="167" bestFit="1" customWidth="1"/>
    <col min="11529" max="11774" width="11.375" style="167"/>
    <col min="11775" max="11775" width="16.125" style="167" customWidth="1"/>
    <col min="11776" max="11778" width="11.375" style="167"/>
    <col min="11779" max="11779" width="3.75" style="167" customWidth="1"/>
    <col min="11780" max="11780" width="11.375" style="167"/>
    <col min="11781" max="11781" width="3.75" style="167" customWidth="1"/>
    <col min="11782" max="11782" width="11.375" style="167"/>
    <col min="11783" max="11783" width="3.75" style="167" customWidth="1"/>
    <col min="11784" max="11784" width="11.625" style="167" bestFit="1" customWidth="1"/>
    <col min="11785" max="12030" width="11.375" style="167"/>
    <col min="12031" max="12031" width="16.125" style="167" customWidth="1"/>
    <col min="12032" max="12034" width="11.375" style="167"/>
    <col min="12035" max="12035" width="3.75" style="167" customWidth="1"/>
    <col min="12036" max="12036" width="11.375" style="167"/>
    <col min="12037" max="12037" width="3.75" style="167" customWidth="1"/>
    <col min="12038" max="12038" width="11.375" style="167"/>
    <col min="12039" max="12039" width="3.75" style="167" customWidth="1"/>
    <col min="12040" max="12040" width="11.625" style="167" bestFit="1" customWidth="1"/>
    <col min="12041" max="12286" width="11.375" style="167"/>
    <col min="12287" max="12287" width="16.125" style="167" customWidth="1"/>
    <col min="12288" max="12290" width="11.375" style="167"/>
    <col min="12291" max="12291" width="3.75" style="167" customWidth="1"/>
    <col min="12292" max="12292" width="11.375" style="167"/>
    <col min="12293" max="12293" width="3.75" style="167" customWidth="1"/>
    <col min="12294" max="12294" width="11.375" style="167"/>
    <col min="12295" max="12295" width="3.75" style="167" customWidth="1"/>
    <col min="12296" max="12296" width="11.625" style="167" bestFit="1" customWidth="1"/>
    <col min="12297" max="12542" width="11.375" style="167"/>
    <col min="12543" max="12543" width="16.125" style="167" customWidth="1"/>
    <col min="12544" max="12546" width="11.375" style="167"/>
    <col min="12547" max="12547" width="3.75" style="167" customWidth="1"/>
    <col min="12548" max="12548" width="11.375" style="167"/>
    <col min="12549" max="12549" width="3.75" style="167" customWidth="1"/>
    <col min="12550" max="12550" width="11.375" style="167"/>
    <col min="12551" max="12551" width="3.75" style="167" customWidth="1"/>
    <col min="12552" max="12552" width="11.625" style="167" bestFit="1" customWidth="1"/>
    <col min="12553" max="12798" width="11.375" style="167"/>
    <col min="12799" max="12799" width="16.125" style="167" customWidth="1"/>
    <col min="12800" max="12802" width="11.375" style="167"/>
    <col min="12803" max="12803" width="3.75" style="167" customWidth="1"/>
    <col min="12804" max="12804" width="11.375" style="167"/>
    <col min="12805" max="12805" width="3.75" style="167" customWidth="1"/>
    <col min="12806" max="12806" width="11.375" style="167"/>
    <col min="12807" max="12807" width="3.75" style="167" customWidth="1"/>
    <col min="12808" max="12808" width="11.625" style="167" bestFit="1" customWidth="1"/>
    <col min="12809" max="13054" width="11.375" style="167"/>
    <col min="13055" max="13055" width="16.125" style="167" customWidth="1"/>
    <col min="13056" max="13058" width="11.375" style="167"/>
    <col min="13059" max="13059" width="3.75" style="167" customWidth="1"/>
    <col min="13060" max="13060" width="11.375" style="167"/>
    <col min="13061" max="13061" width="3.75" style="167" customWidth="1"/>
    <col min="13062" max="13062" width="11.375" style="167"/>
    <col min="13063" max="13063" width="3.75" style="167" customWidth="1"/>
    <col min="13064" max="13064" width="11.625" style="167" bestFit="1" customWidth="1"/>
    <col min="13065" max="13310" width="11.375" style="167"/>
    <col min="13311" max="13311" width="16.125" style="167" customWidth="1"/>
    <col min="13312" max="13314" width="11.375" style="167"/>
    <col min="13315" max="13315" width="3.75" style="167" customWidth="1"/>
    <col min="13316" max="13316" width="11.375" style="167"/>
    <col min="13317" max="13317" width="3.75" style="167" customWidth="1"/>
    <col min="13318" max="13318" width="11.375" style="167"/>
    <col min="13319" max="13319" width="3.75" style="167" customWidth="1"/>
    <col min="13320" max="13320" width="11.625" style="167" bestFit="1" customWidth="1"/>
    <col min="13321" max="13566" width="11.375" style="167"/>
    <col min="13567" max="13567" width="16.125" style="167" customWidth="1"/>
    <col min="13568" max="13570" width="11.375" style="167"/>
    <col min="13571" max="13571" width="3.75" style="167" customWidth="1"/>
    <col min="13572" max="13572" width="11.375" style="167"/>
    <col min="13573" max="13573" width="3.75" style="167" customWidth="1"/>
    <col min="13574" max="13574" width="11.375" style="167"/>
    <col min="13575" max="13575" width="3.75" style="167" customWidth="1"/>
    <col min="13576" max="13576" width="11.625" style="167" bestFit="1" customWidth="1"/>
    <col min="13577" max="13822" width="11.375" style="167"/>
    <col min="13823" max="13823" width="16.125" style="167" customWidth="1"/>
    <col min="13824" max="13826" width="11.375" style="167"/>
    <col min="13827" max="13827" width="3.75" style="167" customWidth="1"/>
    <col min="13828" max="13828" width="11.375" style="167"/>
    <col min="13829" max="13829" width="3.75" style="167" customWidth="1"/>
    <col min="13830" max="13830" width="11.375" style="167"/>
    <col min="13831" max="13831" width="3.75" style="167" customWidth="1"/>
    <col min="13832" max="13832" width="11.625" style="167" bestFit="1" customWidth="1"/>
    <col min="13833" max="14078" width="11.375" style="167"/>
    <col min="14079" max="14079" width="16.125" style="167" customWidth="1"/>
    <col min="14080" max="14082" width="11.375" style="167"/>
    <col min="14083" max="14083" width="3.75" style="167" customWidth="1"/>
    <col min="14084" max="14084" width="11.375" style="167"/>
    <col min="14085" max="14085" width="3.75" style="167" customWidth="1"/>
    <col min="14086" max="14086" width="11.375" style="167"/>
    <col min="14087" max="14087" width="3.75" style="167" customWidth="1"/>
    <col min="14088" max="14088" width="11.625" style="167" bestFit="1" customWidth="1"/>
    <col min="14089" max="14334" width="11.375" style="167"/>
    <col min="14335" max="14335" width="16.125" style="167" customWidth="1"/>
    <col min="14336" max="14338" width="11.375" style="167"/>
    <col min="14339" max="14339" width="3.75" style="167" customWidth="1"/>
    <col min="14340" max="14340" width="11.375" style="167"/>
    <col min="14341" max="14341" width="3.75" style="167" customWidth="1"/>
    <col min="14342" max="14342" width="11.375" style="167"/>
    <col min="14343" max="14343" width="3.75" style="167" customWidth="1"/>
    <col min="14344" max="14344" width="11.625" style="167" bestFit="1" customWidth="1"/>
    <col min="14345" max="14590" width="11.375" style="167"/>
    <col min="14591" max="14591" width="16.125" style="167" customWidth="1"/>
    <col min="14592" max="14594" width="11.375" style="167"/>
    <col min="14595" max="14595" width="3.75" style="167" customWidth="1"/>
    <col min="14596" max="14596" width="11.375" style="167"/>
    <col min="14597" max="14597" width="3.75" style="167" customWidth="1"/>
    <col min="14598" max="14598" width="11.375" style="167"/>
    <col min="14599" max="14599" width="3.75" style="167" customWidth="1"/>
    <col min="14600" max="14600" width="11.625" style="167" bestFit="1" customWidth="1"/>
    <col min="14601" max="14846" width="11.375" style="167"/>
    <col min="14847" max="14847" width="16.125" style="167" customWidth="1"/>
    <col min="14848" max="14850" width="11.375" style="167"/>
    <col min="14851" max="14851" width="3.75" style="167" customWidth="1"/>
    <col min="14852" max="14852" width="11.375" style="167"/>
    <col min="14853" max="14853" width="3.75" style="167" customWidth="1"/>
    <col min="14854" max="14854" width="11.375" style="167"/>
    <col min="14855" max="14855" width="3.75" style="167" customWidth="1"/>
    <col min="14856" max="14856" width="11.625" style="167" bestFit="1" customWidth="1"/>
    <col min="14857" max="15102" width="11.375" style="167"/>
    <col min="15103" max="15103" width="16.125" style="167" customWidth="1"/>
    <col min="15104" max="15106" width="11.375" style="167"/>
    <col min="15107" max="15107" width="3.75" style="167" customWidth="1"/>
    <col min="15108" max="15108" width="11.375" style="167"/>
    <col min="15109" max="15109" width="3.75" style="167" customWidth="1"/>
    <col min="15110" max="15110" width="11.375" style="167"/>
    <col min="15111" max="15111" width="3.75" style="167" customWidth="1"/>
    <col min="15112" max="15112" width="11.625" style="167" bestFit="1" customWidth="1"/>
    <col min="15113" max="15358" width="11.375" style="167"/>
    <col min="15359" max="15359" width="16.125" style="167" customWidth="1"/>
    <col min="15360" max="15362" width="11.375" style="167"/>
    <col min="15363" max="15363" width="3.75" style="167" customWidth="1"/>
    <col min="15364" max="15364" width="11.375" style="167"/>
    <col min="15365" max="15365" width="3.75" style="167" customWidth="1"/>
    <col min="15366" max="15366" width="11.375" style="167"/>
    <col min="15367" max="15367" width="3.75" style="167" customWidth="1"/>
    <col min="15368" max="15368" width="11.625" style="167" bestFit="1" customWidth="1"/>
    <col min="15369" max="15614" width="11.375" style="167"/>
    <col min="15615" max="15615" width="16.125" style="167" customWidth="1"/>
    <col min="15616" max="15618" width="11.375" style="167"/>
    <col min="15619" max="15619" width="3.75" style="167" customWidth="1"/>
    <col min="15620" max="15620" width="11.375" style="167"/>
    <col min="15621" max="15621" width="3.75" style="167" customWidth="1"/>
    <col min="15622" max="15622" width="11.375" style="167"/>
    <col min="15623" max="15623" width="3.75" style="167" customWidth="1"/>
    <col min="15624" max="15624" width="11.625" style="167" bestFit="1" customWidth="1"/>
    <col min="15625" max="15870" width="11.375" style="167"/>
    <col min="15871" max="15871" width="16.125" style="167" customWidth="1"/>
    <col min="15872" max="15874" width="11.375" style="167"/>
    <col min="15875" max="15875" width="3.75" style="167" customWidth="1"/>
    <col min="15876" max="15876" width="11.375" style="167"/>
    <col min="15877" max="15877" width="3.75" style="167" customWidth="1"/>
    <col min="15878" max="15878" width="11.375" style="167"/>
    <col min="15879" max="15879" width="3.75" style="167" customWidth="1"/>
    <col min="15880" max="15880" width="11.625" style="167" bestFit="1" customWidth="1"/>
    <col min="15881" max="16126" width="11.375" style="167"/>
    <col min="16127" max="16127" width="16.125" style="167" customWidth="1"/>
    <col min="16128" max="16130" width="11.375" style="167"/>
    <col min="16131" max="16131" width="3.75" style="167" customWidth="1"/>
    <col min="16132" max="16132" width="11.375" style="167"/>
    <col min="16133" max="16133" width="3.75" style="167" customWidth="1"/>
    <col min="16134" max="16134" width="11.375" style="167"/>
    <col min="16135" max="16135" width="3.75" style="167" customWidth="1"/>
    <col min="16136" max="16136" width="11.625" style="167" bestFit="1" customWidth="1"/>
    <col min="16137" max="16384" width="11.375" style="167"/>
  </cols>
  <sheetData>
    <row r="1" spans="1:18" ht="13.8" thickBot="1" x14ac:dyDescent="0.25">
      <c r="A1" s="893" t="s">
        <v>392</v>
      </c>
      <c r="B1" s="899"/>
      <c r="C1" s="900"/>
    </row>
    <row r="3" spans="1:18" ht="13.2" x14ac:dyDescent="0.25">
      <c r="A3" s="808">
        <f>'Instructions + formulaire'!C66</f>
        <v>0</v>
      </c>
      <c r="B3" s="808"/>
      <c r="C3" s="808"/>
      <c r="D3" s="808"/>
      <c r="E3" s="808"/>
    </row>
    <row r="5" spans="1:18" ht="17.399999999999999" x14ac:dyDescent="0.3">
      <c r="A5" s="401" t="s">
        <v>367</v>
      </c>
      <c r="B5" s="401"/>
      <c r="C5" s="728"/>
      <c r="D5" s="401"/>
      <c r="E5" s="401"/>
      <c r="F5" s="401"/>
      <c r="G5" s="401"/>
      <c r="H5" s="401"/>
      <c r="I5" s="401"/>
      <c r="J5" s="401"/>
      <c r="K5" s="401"/>
    </row>
    <row r="6" spans="1:18" ht="17.399999999999999" x14ac:dyDescent="0.3">
      <c r="A6" s="401" t="s">
        <v>183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</row>
    <row r="7" spans="1:18" ht="13.2" x14ac:dyDescent="0.25">
      <c r="C7" s="711"/>
      <c r="D7" s="123"/>
      <c r="E7" s="124"/>
      <c r="F7" s="124"/>
      <c r="G7" s="124"/>
      <c r="H7" s="124"/>
      <c r="I7" s="124"/>
      <c r="J7" s="124"/>
    </row>
    <row r="8" spans="1:18" ht="13.8" x14ac:dyDescent="0.25">
      <c r="B8" s="902" t="s">
        <v>410</v>
      </c>
      <c r="C8" s="902"/>
      <c r="D8" s="902"/>
      <c r="E8" s="902"/>
      <c r="F8" s="902"/>
      <c r="G8" s="902"/>
      <c r="H8" s="902"/>
      <c r="I8" s="902"/>
      <c r="J8" s="124"/>
    </row>
    <row r="9" spans="1:18" ht="13.2" x14ac:dyDescent="0.25">
      <c r="C9" s="711"/>
      <c r="D9" s="123"/>
      <c r="E9" s="123"/>
      <c r="F9" s="125" t="s">
        <v>73</v>
      </c>
      <c r="G9" s="124"/>
      <c r="H9" s="125" t="s">
        <v>74</v>
      </c>
      <c r="I9" s="124"/>
      <c r="J9" s="125" t="s">
        <v>75</v>
      </c>
      <c r="L9" s="167" t="s">
        <v>76</v>
      </c>
    </row>
    <row r="10" spans="1:18" ht="13.2" x14ac:dyDescent="0.25">
      <c r="C10" s="711"/>
      <c r="D10" s="123"/>
      <c r="E10" s="124"/>
      <c r="F10" s="124"/>
      <c r="G10" s="124"/>
      <c r="H10" s="124"/>
      <c r="I10" s="124"/>
      <c r="J10" s="124"/>
    </row>
    <row r="11" spans="1:18" ht="13.2" x14ac:dyDescent="0.25">
      <c r="B11" s="901" t="s">
        <v>77</v>
      </c>
      <c r="C11" s="901"/>
      <c r="D11" s="901"/>
      <c r="E11" s="711"/>
      <c r="F11" s="730">
        <f>'7. Horaire + subv.'!F11</f>
        <v>0</v>
      </c>
      <c r="G11" s="449"/>
      <c r="H11" s="730">
        <f>'7. Horaire + subv.'!H11</f>
        <v>0</v>
      </c>
      <c r="I11" s="449"/>
      <c r="J11" s="730">
        <f>'7. Horaire + subv.'!J11</f>
        <v>0</v>
      </c>
      <c r="K11" s="729"/>
      <c r="L11" s="730">
        <f>IF(SUM(F11:J11)&gt;11,11,SUM(F11:J11))</f>
        <v>0</v>
      </c>
      <c r="N11" s="255" t="str">
        <f t="shared" ref="N11:N15" si="0">IF(L11&lt;11,"Erreur","")</f>
        <v>Erreur</v>
      </c>
      <c r="O11" s="438" t="s">
        <v>282</v>
      </c>
      <c r="P11" s="255"/>
      <c r="R11" s="255"/>
    </row>
    <row r="12" spans="1:18" ht="13.2" x14ac:dyDescent="0.25">
      <c r="B12" s="901" t="s">
        <v>78</v>
      </c>
      <c r="C12" s="901"/>
      <c r="D12" s="901"/>
      <c r="E12" s="711"/>
      <c r="F12" s="730">
        <f>'7. Horaire + subv.'!F12</f>
        <v>0</v>
      </c>
      <c r="G12" s="449"/>
      <c r="H12" s="730">
        <f>'7. Horaire + subv.'!H12</f>
        <v>0</v>
      </c>
      <c r="I12" s="449"/>
      <c r="J12" s="730">
        <f>'7. Horaire + subv.'!J12</f>
        <v>0</v>
      </c>
      <c r="K12" s="729"/>
      <c r="L12" s="730">
        <f>IF(SUM(F12:J12)&gt;11,11,SUM(F12:J12))</f>
        <v>0</v>
      </c>
      <c r="N12" s="255" t="str">
        <f t="shared" si="0"/>
        <v>Erreur</v>
      </c>
      <c r="P12" s="255" t="str">
        <f t="shared" ref="P12:P15" si="1">IF(N12&lt;11,"Erreur","")</f>
        <v/>
      </c>
      <c r="R12" s="255" t="str">
        <f t="shared" ref="R12:R15" si="2">IF(P12&lt;11,"Erreur","")</f>
        <v/>
      </c>
    </row>
    <row r="13" spans="1:18" ht="13.2" x14ac:dyDescent="0.25">
      <c r="B13" s="901" t="s">
        <v>79</v>
      </c>
      <c r="C13" s="901"/>
      <c r="D13" s="901"/>
      <c r="E13" s="711"/>
      <c r="F13" s="730">
        <f>'7. Horaire + subv.'!F13</f>
        <v>0</v>
      </c>
      <c r="G13" s="449"/>
      <c r="H13" s="730">
        <f>'7. Horaire + subv.'!H13</f>
        <v>0</v>
      </c>
      <c r="I13" s="449"/>
      <c r="J13" s="730">
        <f>'7. Horaire + subv.'!J13</f>
        <v>0</v>
      </c>
      <c r="K13" s="729"/>
      <c r="L13" s="730">
        <f>IF(SUM(F13:J13)&gt;11,11,SUM(F13:J13))</f>
        <v>0</v>
      </c>
      <c r="N13" s="255" t="str">
        <f t="shared" si="0"/>
        <v>Erreur</v>
      </c>
      <c r="P13" s="255" t="str">
        <f t="shared" si="1"/>
        <v/>
      </c>
      <c r="R13" s="255" t="str">
        <f t="shared" si="2"/>
        <v/>
      </c>
    </row>
    <row r="14" spans="1:18" ht="13.2" x14ac:dyDescent="0.25">
      <c r="B14" s="901" t="s">
        <v>80</v>
      </c>
      <c r="C14" s="901"/>
      <c r="D14" s="901"/>
      <c r="E14" s="711"/>
      <c r="F14" s="730">
        <f>'7. Horaire + subv.'!F14</f>
        <v>0</v>
      </c>
      <c r="G14" s="449"/>
      <c r="H14" s="730">
        <f>'7. Horaire + subv.'!H14</f>
        <v>0</v>
      </c>
      <c r="I14" s="449"/>
      <c r="J14" s="730">
        <f>'7. Horaire + subv.'!J14</f>
        <v>0</v>
      </c>
      <c r="K14" s="729"/>
      <c r="L14" s="730">
        <f>IF(SUM(F14:J14)&gt;11,11,SUM(F14:J14))</f>
        <v>0</v>
      </c>
      <c r="N14" s="255" t="str">
        <f t="shared" si="0"/>
        <v>Erreur</v>
      </c>
      <c r="P14" s="255" t="str">
        <f t="shared" si="1"/>
        <v/>
      </c>
      <c r="R14" s="255" t="str">
        <f t="shared" si="2"/>
        <v/>
      </c>
    </row>
    <row r="15" spans="1:18" ht="13.2" x14ac:dyDescent="0.25">
      <c r="B15" s="901" t="s">
        <v>81</v>
      </c>
      <c r="C15" s="901"/>
      <c r="D15" s="901"/>
      <c r="E15" s="711"/>
      <c r="F15" s="730">
        <f>'7. Horaire + subv.'!F15</f>
        <v>0</v>
      </c>
      <c r="G15" s="449"/>
      <c r="H15" s="730">
        <f>'7. Horaire + subv.'!H15</f>
        <v>0</v>
      </c>
      <c r="I15" s="449"/>
      <c r="J15" s="730">
        <f>'7. Horaire + subv.'!J15</f>
        <v>0</v>
      </c>
      <c r="K15" s="729"/>
      <c r="L15" s="730">
        <f>IF(SUM(F15:J15)&gt;11,11,SUM(F15:J15))</f>
        <v>0</v>
      </c>
      <c r="N15" s="255" t="str">
        <f t="shared" si="0"/>
        <v>Erreur</v>
      </c>
      <c r="P15" s="255" t="str">
        <f t="shared" si="1"/>
        <v/>
      </c>
      <c r="R15" s="255" t="str">
        <f t="shared" si="2"/>
        <v/>
      </c>
    </row>
    <row r="16" spans="1:18" ht="13.2" x14ac:dyDescent="0.25">
      <c r="B16" s="901" t="s">
        <v>191</v>
      </c>
      <c r="C16" s="901"/>
      <c r="D16" s="901"/>
      <c r="E16" s="901"/>
      <c r="F16" s="730">
        <f>'7. Horaire + subv.'!F16</f>
        <v>0</v>
      </c>
      <c r="G16" s="450"/>
      <c r="H16" s="450"/>
      <c r="I16" s="450"/>
      <c r="J16" s="450"/>
      <c r="L16" s="745">
        <f>SUM(L11:L15)</f>
        <v>0</v>
      </c>
      <c r="N16" s="746"/>
    </row>
    <row r="17" spans="2:14" ht="13.2" x14ac:dyDescent="0.25">
      <c r="B17" s="901" t="s">
        <v>192</v>
      </c>
      <c r="C17" s="901"/>
      <c r="D17" s="901"/>
      <c r="E17" s="711"/>
      <c r="F17" s="212">
        <f>L16*F16</f>
        <v>0</v>
      </c>
      <c r="G17" s="123"/>
      <c r="H17" s="123"/>
      <c r="I17" s="123"/>
      <c r="J17" s="123"/>
    </row>
    <row r="18" spans="2:14" s="168" customFormat="1" ht="13.2" x14ac:dyDescent="0.25">
      <c r="C18" s="711"/>
      <c r="D18" s="123"/>
      <c r="E18" s="123"/>
      <c r="F18" s="123"/>
      <c r="G18" s="123"/>
      <c r="H18" s="123"/>
      <c r="I18" s="123"/>
      <c r="J18" s="123"/>
    </row>
    <row r="19" spans="2:14" ht="13.8" x14ac:dyDescent="0.25">
      <c r="B19" s="902" t="s">
        <v>411</v>
      </c>
      <c r="C19" s="902"/>
      <c r="D19" s="902"/>
      <c r="E19" s="902"/>
      <c r="F19" s="902"/>
      <c r="G19" s="902"/>
      <c r="H19" s="902"/>
      <c r="I19" s="902"/>
      <c r="J19" s="712"/>
    </row>
    <row r="20" spans="2:14" ht="13.2" x14ac:dyDescent="0.25">
      <c r="C20" s="711"/>
      <c r="D20" s="123"/>
      <c r="E20" s="123"/>
      <c r="F20" s="125" t="s">
        <v>73</v>
      </c>
      <c r="G20" s="124"/>
      <c r="H20" s="125" t="s">
        <v>74</v>
      </c>
      <c r="I20" s="124"/>
      <c r="J20" s="125" t="s">
        <v>75</v>
      </c>
      <c r="L20" s="167" t="s">
        <v>76</v>
      </c>
    </row>
    <row r="21" spans="2:14" ht="13.2" x14ac:dyDescent="0.25">
      <c r="C21" s="711"/>
      <c r="D21" s="123"/>
      <c r="E21" s="124"/>
      <c r="F21" s="124"/>
      <c r="G21" s="124"/>
      <c r="H21" s="124"/>
      <c r="I21" s="124"/>
      <c r="J21" s="124"/>
    </row>
    <row r="22" spans="2:14" ht="13.2" x14ac:dyDescent="0.25">
      <c r="B22" s="901" t="s">
        <v>77</v>
      </c>
      <c r="C22" s="901"/>
      <c r="D22" s="901"/>
      <c r="E22" s="711"/>
      <c r="F22" s="730">
        <f>'7. Horaire + subv.'!F22</f>
        <v>0</v>
      </c>
      <c r="G22" s="451"/>
      <c r="H22" s="730">
        <f>'7. Horaire + subv.'!H22</f>
        <v>0</v>
      </c>
      <c r="I22" s="451"/>
      <c r="J22" s="730">
        <f>'7. Horaire + subv.'!J22</f>
        <v>0</v>
      </c>
      <c r="K22" s="729"/>
      <c r="L22" s="730">
        <f>IF(SUM(F22:J22)&gt;11,11,SUM(F22:J22))</f>
        <v>0</v>
      </c>
      <c r="N22" s="438" t="s">
        <v>282</v>
      </c>
    </row>
    <row r="23" spans="2:14" ht="13.2" x14ac:dyDescent="0.25">
      <c r="B23" s="901" t="s">
        <v>78</v>
      </c>
      <c r="C23" s="901"/>
      <c r="D23" s="901"/>
      <c r="E23" s="711"/>
      <c r="F23" s="730">
        <f>'7. Horaire + subv.'!F23</f>
        <v>0</v>
      </c>
      <c r="G23" s="451"/>
      <c r="H23" s="730">
        <f>'7. Horaire + subv.'!H23</f>
        <v>0</v>
      </c>
      <c r="I23" s="451"/>
      <c r="J23" s="730">
        <f>'7. Horaire + subv.'!J23</f>
        <v>0</v>
      </c>
      <c r="K23" s="729"/>
      <c r="L23" s="730">
        <f t="shared" ref="L23:L26" si="3">IF(SUM(F23:J23)&gt;11,11,SUM(F23:J23))</f>
        <v>0</v>
      </c>
    </row>
    <row r="24" spans="2:14" ht="13.2" x14ac:dyDescent="0.25">
      <c r="B24" s="901" t="s">
        <v>79</v>
      </c>
      <c r="C24" s="901"/>
      <c r="D24" s="901"/>
      <c r="E24" s="711"/>
      <c r="F24" s="730">
        <f>'7. Horaire + subv.'!F24</f>
        <v>0</v>
      </c>
      <c r="G24" s="451"/>
      <c r="H24" s="730">
        <f>'7. Horaire + subv.'!H24</f>
        <v>0</v>
      </c>
      <c r="I24" s="451"/>
      <c r="J24" s="730">
        <f>'7. Horaire + subv.'!J24</f>
        <v>0</v>
      </c>
      <c r="K24" s="729"/>
      <c r="L24" s="730">
        <f>IF(SUM(F24:J24)&gt;11,11,SUM(F24:J24))</f>
        <v>0</v>
      </c>
    </row>
    <row r="25" spans="2:14" ht="13.2" x14ac:dyDescent="0.25">
      <c r="B25" s="901" t="s">
        <v>80</v>
      </c>
      <c r="C25" s="901"/>
      <c r="D25" s="901"/>
      <c r="E25" s="711"/>
      <c r="F25" s="730">
        <f>'7. Horaire + subv.'!F25</f>
        <v>0</v>
      </c>
      <c r="G25" s="451"/>
      <c r="H25" s="730">
        <f>'7. Horaire + subv.'!H25</f>
        <v>0</v>
      </c>
      <c r="I25" s="451"/>
      <c r="J25" s="730">
        <f>'7. Horaire + subv.'!J25</f>
        <v>0</v>
      </c>
      <c r="K25" s="729"/>
      <c r="L25" s="730">
        <f t="shared" si="3"/>
        <v>0</v>
      </c>
    </row>
    <row r="26" spans="2:14" ht="13.2" x14ac:dyDescent="0.25">
      <c r="B26" s="901" t="s">
        <v>81</v>
      </c>
      <c r="C26" s="901"/>
      <c r="D26" s="901"/>
      <c r="E26" s="711"/>
      <c r="F26" s="730">
        <f>'7. Horaire + subv.'!F26</f>
        <v>0</v>
      </c>
      <c r="G26" s="451"/>
      <c r="H26" s="730">
        <f>'7. Horaire + subv.'!H26</f>
        <v>0</v>
      </c>
      <c r="I26" s="451"/>
      <c r="J26" s="730">
        <f>'7. Horaire + subv.'!J26</f>
        <v>0</v>
      </c>
      <c r="K26" s="729"/>
      <c r="L26" s="730">
        <f t="shared" si="3"/>
        <v>0</v>
      </c>
    </row>
    <row r="27" spans="2:14" ht="13.2" x14ac:dyDescent="0.25">
      <c r="B27" s="901" t="s">
        <v>191</v>
      </c>
      <c r="C27" s="901"/>
      <c r="D27" s="901"/>
      <c r="E27" s="901"/>
      <c r="F27" s="730">
        <f>'7. Horaire + subv.'!F27</f>
        <v>0</v>
      </c>
      <c r="G27" s="450"/>
      <c r="H27" s="450"/>
      <c r="I27" s="450"/>
      <c r="J27" s="450"/>
      <c r="L27" s="745">
        <f>SUM(L22:L26)</f>
        <v>0</v>
      </c>
    </row>
    <row r="28" spans="2:14" ht="13.2" x14ac:dyDescent="0.25">
      <c r="B28" s="901" t="s">
        <v>192</v>
      </c>
      <c r="C28" s="901"/>
      <c r="D28" s="901"/>
      <c r="E28" s="711"/>
      <c r="F28" s="212">
        <f>L27*F27</f>
        <v>0</v>
      </c>
      <c r="G28" s="123"/>
      <c r="H28" s="123"/>
      <c r="I28" s="123"/>
      <c r="J28" s="123"/>
    </row>
    <row r="29" spans="2:14" s="168" customFormat="1" ht="13.2" x14ac:dyDescent="0.25">
      <c r="C29" s="711"/>
      <c r="D29" s="123"/>
      <c r="E29" s="123"/>
      <c r="F29" s="123"/>
      <c r="G29" s="123"/>
      <c r="H29" s="123"/>
      <c r="I29" s="123"/>
      <c r="J29" s="123"/>
    </row>
    <row r="30" spans="2:14" ht="13.8" x14ac:dyDescent="0.25">
      <c r="B30" s="902" t="s">
        <v>412</v>
      </c>
      <c r="C30" s="902"/>
      <c r="D30" s="902"/>
      <c r="E30" s="902"/>
      <c r="F30" s="902"/>
      <c r="G30" s="902"/>
      <c r="H30" s="902"/>
      <c r="I30" s="902"/>
      <c r="J30" s="712"/>
    </row>
    <row r="31" spans="2:14" ht="13.2" x14ac:dyDescent="0.25">
      <c r="C31" s="711"/>
      <c r="D31" s="123"/>
      <c r="E31" s="123"/>
      <c r="F31" s="125" t="s">
        <v>73</v>
      </c>
      <c r="G31" s="124"/>
      <c r="H31" s="125" t="s">
        <v>74</v>
      </c>
      <c r="I31" s="124"/>
      <c r="J31" s="125" t="s">
        <v>75</v>
      </c>
      <c r="L31" s="167" t="s">
        <v>76</v>
      </c>
    </row>
    <row r="32" spans="2:14" ht="13.2" x14ac:dyDescent="0.25">
      <c r="C32" s="711"/>
      <c r="D32" s="123"/>
      <c r="E32" s="124"/>
      <c r="F32" s="124"/>
      <c r="G32" s="124"/>
      <c r="H32" s="124"/>
      <c r="I32" s="124"/>
      <c r="J32" s="124"/>
    </row>
    <row r="33" spans="1:16" ht="13.2" x14ac:dyDescent="0.25">
      <c r="B33" s="901" t="s">
        <v>77</v>
      </c>
      <c r="C33" s="901"/>
      <c r="D33" s="901"/>
      <c r="E33" s="711"/>
      <c r="F33" s="730">
        <f>'7. Horaire + subv.'!F33</f>
        <v>0</v>
      </c>
      <c r="G33" s="451"/>
      <c r="H33" s="730">
        <f>'7. Horaire + subv.'!H33</f>
        <v>0</v>
      </c>
      <c r="I33" s="451"/>
      <c r="J33" s="730">
        <f>'7. Horaire + subv.'!J33</f>
        <v>0</v>
      </c>
      <c r="K33" s="731"/>
      <c r="L33" s="730">
        <f>IF(SUM(F33:J33)&gt;11,11,SUM(F33:J33))</f>
        <v>0</v>
      </c>
      <c r="N33" s="438" t="s">
        <v>282</v>
      </c>
    </row>
    <row r="34" spans="1:16" ht="13.2" x14ac:dyDescent="0.25">
      <c r="B34" s="901" t="s">
        <v>78</v>
      </c>
      <c r="C34" s="901"/>
      <c r="D34" s="901"/>
      <c r="E34" s="711"/>
      <c r="F34" s="730">
        <f>'7. Horaire + subv.'!F34</f>
        <v>0</v>
      </c>
      <c r="G34" s="451"/>
      <c r="H34" s="730">
        <f>'7. Horaire + subv.'!H34</f>
        <v>0</v>
      </c>
      <c r="I34" s="451"/>
      <c r="J34" s="730">
        <f>'7. Horaire + subv.'!J34</f>
        <v>0</v>
      </c>
      <c r="K34" s="731"/>
      <c r="L34" s="730">
        <f t="shared" ref="L34:L36" si="4">IF(SUM(F34:J34)&gt;11,11,SUM(F34:J34))</f>
        <v>0</v>
      </c>
    </row>
    <row r="35" spans="1:16" ht="13.2" x14ac:dyDescent="0.25">
      <c r="B35" s="901" t="s">
        <v>79</v>
      </c>
      <c r="C35" s="901"/>
      <c r="D35" s="901"/>
      <c r="E35" s="711"/>
      <c r="F35" s="730">
        <f>'7. Horaire + subv.'!F35</f>
        <v>0</v>
      </c>
      <c r="G35" s="451"/>
      <c r="H35" s="730">
        <f>'7. Horaire + subv.'!H35</f>
        <v>0</v>
      </c>
      <c r="I35" s="451"/>
      <c r="J35" s="730">
        <f>'7. Horaire + subv.'!J35</f>
        <v>0</v>
      </c>
      <c r="K35" s="731"/>
      <c r="L35" s="730">
        <f t="shared" si="4"/>
        <v>0</v>
      </c>
    </row>
    <row r="36" spans="1:16" ht="13.2" x14ac:dyDescent="0.25">
      <c r="B36" s="901" t="s">
        <v>80</v>
      </c>
      <c r="C36" s="901"/>
      <c r="D36" s="901"/>
      <c r="E36" s="711"/>
      <c r="F36" s="730">
        <f>'7. Horaire + subv.'!F36</f>
        <v>0</v>
      </c>
      <c r="G36" s="451"/>
      <c r="H36" s="730">
        <f>'7. Horaire + subv.'!H36</f>
        <v>0</v>
      </c>
      <c r="I36" s="451"/>
      <c r="J36" s="730">
        <f>'7. Horaire + subv.'!J36</f>
        <v>0</v>
      </c>
      <c r="K36" s="731"/>
      <c r="L36" s="730">
        <f t="shared" si="4"/>
        <v>0</v>
      </c>
    </row>
    <row r="37" spans="1:16" ht="13.2" x14ac:dyDescent="0.25">
      <c r="B37" s="901" t="s">
        <v>81</v>
      </c>
      <c r="C37" s="901"/>
      <c r="D37" s="901"/>
      <c r="E37" s="711"/>
      <c r="F37" s="730">
        <f>'7. Horaire + subv.'!F37</f>
        <v>0</v>
      </c>
      <c r="G37" s="451"/>
      <c r="H37" s="730">
        <f>'7. Horaire + subv.'!H37</f>
        <v>0</v>
      </c>
      <c r="I37" s="451"/>
      <c r="J37" s="730">
        <f>'7. Horaire + subv.'!J37</f>
        <v>0</v>
      </c>
      <c r="K37" s="731"/>
      <c r="L37" s="730">
        <f>IF(SUM(F37:J37)&gt;11,11,SUM(F37:J37))</f>
        <v>0</v>
      </c>
    </row>
    <row r="38" spans="1:16" ht="13.2" x14ac:dyDescent="0.25">
      <c r="B38" s="901" t="s">
        <v>191</v>
      </c>
      <c r="C38" s="901"/>
      <c r="D38" s="901"/>
      <c r="E38" s="901"/>
      <c r="F38" s="730">
        <f>'7. Horaire + subv.'!F38</f>
        <v>0</v>
      </c>
      <c r="G38" s="450"/>
      <c r="H38" s="450"/>
      <c r="I38" s="450"/>
      <c r="J38" s="450"/>
      <c r="L38" s="745">
        <f>SUM(L33:L37)</f>
        <v>0</v>
      </c>
    </row>
    <row r="39" spans="1:16" ht="13.2" x14ac:dyDescent="0.25">
      <c r="B39" s="901" t="s">
        <v>192</v>
      </c>
      <c r="C39" s="901"/>
      <c r="D39" s="901"/>
      <c r="E39" s="711"/>
      <c r="F39" s="212">
        <f>L38*F38</f>
        <v>0</v>
      </c>
      <c r="G39" s="123"/>
      <c r="H39" s="123"/>
      <c r="I39" s="123"/>
      <c r="J39" s="123"/>
    </row>
    <row r="40" spans="1:16" s="168" customFormat="1" ht="13.2" x14ac:dyDescent="0.25">
      <c r="A40" s="711"/>
      <c r="B40" s="123"/>
      <c r="C40" s="123"/>
      <c r="D40" s="123"/>
      <c r="E40" s="123"/>
      <c r="F40" s="123"/>
      <c r="G40" s="123"/>
      <c r="H40" s="123"/>
      <c r="L40" s="732">
        <f>(F28+F39)/('6. Calcul tx occ. LAE2'!H31+'6. Calcul tx occ. LAE3'!H31)</f>
        <v>0</v>
      </c>
      <c r="N40" s="707" t="s">
        <v>354</v>
      </c>
    </row>
    <row r="42" spans="1:16" ht="13.2" x14ac:dyDescent="0.25">
      <c r="A42" s="808">
        <f>A3</f>
        <v>0</v>
      </c>
      <c r="B42" s="808"/>
      <c r="C42" s="808"/>
      <c r="D42" s="808"/>
      <c r="E42" s="808"/>
    </row>
    <row r="44" spans="1:16" ht="13.8" x14ac:dyDescent="0.25">
      <c r="A44" s="169" t="s">
        <v>368</v>
      </c>
      <c r="J44" s="170" t="s">
        <v>89</v>
      </c>
      <c r="L44" s="170"/>
      <c r="N44" s="411" t="s">
        <v>194</v>
      </c>
      <c r="O44" s="168"/>
      <c r="P44" s="411" t="s">
        <v>195</v>
      </c>
    </row>
    <row r="45" spans="1:16" ht="12" x14ac:dyDescent="0.25">
      <c r="L45" s="170"/>
      <c r="N45" s="211"/>
      <c r="P45" s="211"/>
    </row>
    <row r="46" spans="1:16" ht="13.2" x14ac:dyDescent="0.25">
      <c r="A46" s="171" t="s">
        <v>369</v>
      </c>
      <c r="J46" s="733" t="str">
        <f>IF(L16&gt;=55,1,"Faux")</f>
        <v>Faux</v>
      </c>
      <c r="L46" s="734"/>
      <c r="N46" s="733">
        <f>IF(L40&gt;=11,1,L40/11)</f>
        <v>0</v>
      </c>
      <c r="P46" s="733">
        <f>IF(L40&gt;=7,1,L40/7)</f>
        <v>0</v>
      </c>
    </row>
    <row r="47" spans="1:16" x14ac:dyDescent="0.2">
      <c r="A47" s="171"/>
      <c r="L47" s="172"/>
    </row>
    <row r="48" spans="1:16" ht="13.2" x14ac:dyDescent="0.25">
      <c r="A48" s="171" t="s">
        <v>370</v>
      </c>
      <c r="F48" s="172"/>
      <c r="G48" s="172"/>
      <c r="H48" s="172"/>
      <c r="J48" s="733" t="str">
        <f>IF(F16*5&gt;=240,1,"Faux")</f>
        <v>Faux</v>
      </c>
      <c r="L48" s="462"/>
      <c r="N48" s="733">
        <f>IF((F27+F38)*5&gt;=225,1,(F27+F38)*5/225)</f>
        <v>0</v>
      </c>
      <c r="P48" s="733">
        <f>IF((F27+F38)*5&gt;=195,1,(F27+F38)*5/195)</f>
        <v>0</v>
      </c>
    </row>
    <row r="49" spans="1:19" x14ac:dyDescent="0.2">
      <c r="A49" s="171"/>
      <c r="F49" s="172"/>
      <c r="G49" s="172"/>
      <c r="H49" s="172"/>
      <c r="L49" s="172"/>
    </row>
    <row r="50" spans="1:19" ht="12.75" customHeight="1" x14ac:dyDescent="0.2">
      <c r="A50" s="173"/>
      <c r="B50" s="175"/>
      <c r="C50" s="176"/>
      <c r="D50" s="175"/>
      <c r="E50" s="174"/>
      <c r="F50" s="175"/>
      <c r="G50" s="178"/>
      <c r="H50" s="172"/>
      <c r="J50" s="177"/>
      <c r="K50" s="177"/>
      <c r="L50" s="177"/>
      <c r="N50" s="177"/>
      <c r="O50" s="177"/>
      <c r="P50" s="177"/>
      <c r="Q50" s="177"/>
    </row>
    <row r="51" spans="1:19" ht="12.75" customHeight="1" x14ac:dyDescent="0.25">
      <c r="A51" s="179" t="s">
        <v>401</v>
      </c>
      <c r="B51" s="175"/>
      <c r="C51" s="176"/>
      <c r="D51" s="175"/>
      <c r="E51" s="174"/>
      <c r="F51" s="175"/>
      <c r="G51" s="180"/>
      <c r="H51" s="764" t="s">
        <v>392</v>
      </c>
      <c r="J51" s="213">
        <f>IF('6. Calcul tx occ. LAE2'!B20=0,0,IF('6. Calcul tx occ. LAE2'!B33&lt;=1,'6. Calcul tx occ. LAE2'!B24*0.27*115*'7. Horaire + subv. LAE2'!J46*'7. Horaire + subv. LAE2'!J48,('6. Calcul tx occ. LAE2'!B24*0.27*115*'7. Horaire + subv. LAE2'!J46*'7. Horaire + subv. LAE2'!J48)/'6. Calcul tx occ. LAE2'!B33))</f>
        <v>0</v>
      </c>
      <c r="K51" s="177"/>
      <c r="L51" s="177"/>
      <c r="N51" s="213">
        <f>IF('6. Calcul tx occ. LAE2'!H33&lt;=1,'6. Calcul tx occ. LAE2'!H24*0.22*75*'7. Horaire + subv. LAE2'!N46*'7. Horaire + subv. LAE2'!N48,('6. Calcul tx occ. LAE2'!H24*0.22*75*'7. Horaire + subv. LAE2'!N46*'7. Horaire + subv. LAE2'!N48)/'6. Calcul tx occ. LAE2'!H33)</f>
        <v>0</v>
      </c>
      <c r="O51" s="177"/>
      <c r="P51" s="213">
        <f>IF('6. Calcul tx occ. LAE2'!K33&lt;=1,'6. Calcul tx occ. LAE2'!K24*0.22*60*'7. Horaire + subv. LAE2'!P46*'7. Horaire + subv. LAE2'!P48,('6. Calcul tx occ. LAE2'!K24*0.22*60*'7. Horaire + subv. LAE2'!P46*'7. Horaire + subv. LAE2'!P48)/'6. Calcul tx occ. LAE2'!K33)</f>
        <v>0</v>
      </c>
      <c r="Q51" s="177"/>
    </row>
    <row r="52" spans="1:19" ht="12.75" customHeight="1" x14ac:dyDescent="0.2">
      <c r="A52" s="173"/>
      <c r="B52" s="175"/>
      <c r="C52" s="176"/>
      <c r="D52" s="175"/>
      <c r="E52" s="174"/>
      <c r="F52" s="175"/>
      <c r="G52" s="178"/>
      <c r="H52" s="172"/>
      <c r="J52" s="177"/>
      <c r="K52" s="177"/>
      <c r="L52" s="177"/>
      <c r="N52" s="177"/>
      <c r="O52" s="177"/>
      <c r="P52" s="177"/>
      <c r="Q52" s="177"/>
    </row>
    <row r="53" spans="1:19" x14ac:dyDescent="0.2">
      <c r="A53" s="173"/>
      <c r="B53" s="175"/>
      <c r="C53" s="176"/>
      <c r="D53" s="175"/>
      <c r="E53" s="174"/>
      <c r="F53" s="175"/>
      <c r="G53" s="175"/>
      <c r="H53" s="172"/>
    </row>
    <row r="54" spans="1:19" ht="12" x14ac:dyDescent="0.25">
      <c r="A54" s="179"/>
      <c r="B54" s="175"/>
      <c r="C54" s="176"/>
      <c r="D54" s="175"/>
      <c r="E54" s="174"/>
      <c r="F54" s="175"/>
      <c r="G54" s="180"/>
      <c r="H54" s="172"/>
    </row>
    <row r="56" spans="1:19" ht="12" x14ac:dyDescent="0.25">
      <c r="A56" s="735"/>
    </row>
    <row r="57" spans="1:19" s="187" customFormat="1" ht="12" x14ac:dyDescent="0.25">
      <c r="A57" s="735"/>
      <c r="B57" s="167"/>
      <c r="C57" s="167"/>
      <c r="D57" s="167"/>
      <c r="E57" s="167"/>
      <c r="F57" s="167"/>
      <c r="G57" s="167"/>
      <c r="H57" s="414" t="s">
        <v>226</v>
      </c>
      <c r="I57" s="415"/>
      <c r="J57" s="736">
        <f>IF('6. Calcul tx occ. LAE2'!B33&lt;=1,'6. Calcul tx occ. LAE2'!B24*31.05,('6. Calcul tx occ. LAE2'!B24/'6. Calcul tx occ. LAE2'!B33)*31.05)</f>
        <v>0</v>
      </c>
      <c r="K57" s="737"/>
      <c r="L57" s="737"/>
      <c r="M57" s="737"/>
      <c r="N57" s="737">
        <f>IF('6. Calcul tx occ. LAE2'!H33&lt;=1,IF(L40&lt;=11,IF('6. Calcul tx occ. LAE2'!H31&lt;131.25,((('6. Calcul tx occ. LAE2'!H24*0.22*75)/11*L40)/131.25*'6. Calcul tx occ. LAE2'!H31),('6. Calcul tx occ. LAE2'!H24*0.22*75)/11*L40),IF('6. Calcul tx occ. LAE2'!H31&lt;131.25,(('6. Calcul tx occ. LAE2'!H24*0.22*75)/131.25*'6. Calcul tx occ. LAE2'!H31),'6. Calcul tx occ. LAE2'!H24*0.22*75)),"TO&gt;100%, vérification manuelle SPAJ")</f>
        <v>0</v>
      </c>
      <c r="O57" s="737"/>
      <c r="P57" s="738">
        <f>IF('6. Calcul tx occ. LAE2'!K33&lt;=1,IF(L40&lt;=7,IF('6. Calcul tx occ. LAE2'!K31&lt;113.75,((('6. Calcul tx occ. LAE2'!K24*0.22*60)/7*L40)/113.75*'6. Calcul tx occ. LAE2'!K31),('6. Calcul tx occ. LAE2'!K24*0.22*60)/7*L40),IF('6. Calcul tx occ. LAE2'!K31&lt;113.75,(('6. Calcul tx occ. LAE2'!K24*0.22*60)/113.75*'6. Calcul tx occ. LAE2'!K31),'6. Calcul tx occ. LAE2'!K24*0.22*60)),"TO&gt;100%, vérification manuelle SPAJ")</f>
        <v>0</v>
      </c>
      <c r="Q57" s="739"/>
      <c r="R57" s="167"/>
      <c r="S57" s="167"/>
    </row>
    <row r="58" spans="1:19" s="187" customFormat="1" ht="12" x14ac:dyDescent="0.25">
      <c r="A58" s="735"/>
      <c r="B58" s="167"/>
      <c r="C58" s="167"/>
      <c r="D58" s="167"/>
      <c r="E58" s="167"/>
      <c r="F58" s="167"/>
      <c r="G58" s="167"/>
      <c r="H58" s="414" t="s">
        <v>310</v>
      </c>
      <c r="I58" s="415"/>
      <c r="J58" s="487" t="str">
        <f>IF(J57=J51,"OK","Erreur")</f>
        <v>OK</v>
      </c>
      <c r="K58" s="415"/>
      <c r="L58" s="415"/>
      <c r="M58" s="415"/>
      <c r="N58" s="488" t="str">
        <f>IF(N57=N51,"OK","Erreur")</f>
        <v>OK</v>
      </c>
      <c r="O58" s="489"/>
      <c r="P58" s="490" t="str">
        <f>IF(P57=P51,"OK","Erreur")</f>
        <v>OK</v>
      </c>
      <c r="R58" s="167"/>
      <c r="S58" s="167"/>
    </row>
    <row r="59" spans="1:19" s="187" customFormat="1" x14ac:dyDescent="0.2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R59" s="167"/>
      <c r="S59" s="167"/>
    </row>
    <row r="60" spans="1:19" s="187" customFormat="1" ht="12" x14ac:dyDescent="0.25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438"/>
      <c r="M60" s="167"/>
      <c r="N60" s="167"/>
      <c r="O60" s="167"/>
      <c r="P60" s="167"/>
      <c r="R60" s="167"/>
      <c r="S60" s="167"/>
    </row>
    <row r="61" spans="1:19" ht="12" x14ac:dyDescent="0.25">
      <c r="L61" s="412"/>
    </row>
    <row r="62" spans="1:19" ht="12" x14ac:dyDescent="0.25">
      <c r="L62" s="412"/>
    </row>
    <row r="63" spans="1:19" ht="24" customHeight="1" x14ac:dyDescent="0.2"/>
  </sheetData>
  <sheetProtection selectLockedCells="1"/>
  <mergeCells count="27">
    <mergeCell ref="B39:D39"/>
    <mergeCell ref="A42:E42"/>
    <mergeCell ref="B33:D33"/>
    <mergeCell ref="B34:D34"/>
    <mergeCell ref="B35:D35"/>
    <mergeCell ref="B36:D36"/>
    <mergeCell ref="B37:D37"/>
    <mergeCell ref="B38:E38"/>
    <mergeCell ref="B30:I30"/>
    <mergeCell ref="B15:D15"/>
    <mergeCell ref="B16:E16"/>
    <mergeCell ref="B17:D17"/>
    <mergeCell ref="B19:I19"/>
    <mergeCell ref="B22:D22"/>
    <mergeCell ref="B23:D23"/>
    <mergeCell ref="B24:D24"/>
    <mergeCell ref="B25:D25"/>
    <mergeCell ref="B26:D26"/>
    <mergeCell ref="B27:E27"/>
    <mergeCell ref="B28:D28"/>
    <mergeCell ref="A1:C1"/>
    <mergeCell ref="B14:D14"/>
    <mergeCell ref="A3:E3"/>
    <mergeCell ref="B8:I8"/>
    <mergeCell ref="B11:D11"/>
    <mergeCell ref="B12:D12"/>
    <mergeCell ref="B13:D13"/>
  </mergeCells>
  <pageMargins left="0.39370078740157483" right="0.39370078740157483" top="0.62992125984251968" bottom="0.6692913385826772" header="0.51181102362204722" footer="0.39370078740157483"/>
  <pageSetup paperSize="9" scale="95" fitToHeight="0" orientation="landscape" r:id="rId1"/>
  <headerFooter alignWithMargins="0">
    <oddFooter>&amp;C&amp;P&amp;RFormulaire comptes - version 31.08.2022/ SPAJ-VL/NS</oddFooter>
  </headerFooter>
  <rowBreaks count="1" manualBreakCount="1">
    <brk id="4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2F07-CE0E-4B07-ABB5-DA3084D26FAC}">
  <dimension ref="A1:S71"/>
  <sheetViews>
    <sheetView tabSelected="1" view="pageBreakPreview" zoomScaleNormal="100" zoomScaleSheetLayoutView="100" workbookViewId="0">
      <selection activeCell="H34" sqref="H34"/>
    </sheetView>
  </sheetViews>
  <sheetFormatPr baseColWidth="10" defaultRowHeight="11.4" x14ac:dyDescent="0.2"/>
  <cols>
    <col min="1" max="1" width="16.125" style="167" customWidth="1"/>
    <col min="2" max="3" width="11.125" style="167"/>
    <col min="4" max="4" width="8.875" style="167" bestFit="1" customWidth="1"/>
    <col min="5" max="5" width="3.75" style="167" customWidth="1"/>
    <col min="6" max="6" width="11.125" style="167"/>
    <col min="7" max="7" width="3.75" style="167" customWidth="1"/>
    <col min="8" max="8" width="11.125" style="167"/>
    <col min="9" max="9" width="3.75" style="167" customWidth="1"/>
    <col min="10" max="10" width="11.625" style="167" bestFit="1" customWidth="1"/>
    <col min="11" max="11" width="4.375" style="167" customWidth="1"/>
    <col min="12" max="12" width="11.125" style="167"/>
    <col min="13" max="13" width="4.375" style="167" customWidth="1"/>
    <col min="14" max="14" width="12.875" style="167" bestFit="1" customWidth="1"/>
    <col min="15" max="15" width="8.375" style="167" customWidth="1"/>
    <col min="16" max="16" width="11.375" style="167" customWidth="1"/>
    <col min="17" max="17" width="11.875" style="167" customWidth="1"/>
    <col min="18" max="18" width="11.375" style="167" customWidth="1"/>
    <col min="19" max="19" width="11.25" style="167" customWidth="1"/>
    <col min="20" max="254" width="11.125" style="167"/>
    <col min="255" max="255" width="16.125" style="167" customWidth="1"/>
    <col min="256" max="258" width="11.125" style="167"/>
    <col min="259" max="259" width="3.75" style="167" customWidth="1"/>
    <col min="260" max="260" width="11.125" style="167"/>
    <col min="261" max="261" width="3.75" style="167" customWidth="1"/>
    <col min="262" max="262" width="11.125" style="167"/>
    <col min="263" max="263" width="3.75" style="167" customWidth="1"/>
    <col min="264" max="264" width="11.625" style="167" bestFit="1" customWidth="1"/>
    <col min="265" max="510" width="11.125" style="167"/>
    <col min="511" max="511" width="16.125" style="167" customWidth="1"/>
    <col min="512" max="514" width="11.125" style="167"/>
    <col min="515" max="515" width="3.75" style="167" customWidth="1"/>
    <col min="516" max="516" width="11.125" style="167"/>
    <col min="517" max="517" width="3.75" style="167" customWidth="1"/>
    <col min="518" max="518" width="11.125" style="167"/>
    <col min="519" max="519" width="3.75" style="167" customWidth="1"/>
    <col min="520" max="520" width="11.625" style="167" bestFit="1" customWidth="1"/>
    <col min="521" max="766" width="11.125" style="167"/>
    <col min="767" max="767" width="16.125" style="167" customWidth="1"/>
    <col min="768" max="770" width="11.125" style="167"/>
    <col min="771" max="771" width="3.75" style="167" customWidth="1"/>
    <col min="772" max="772" width="11.125" style="167"/>
    <col min="773" max="773" width="3.75" style="167" customWidth="1"/>
    <col min="774" max="774" width="11.125" style="167"/>
    <col min="775" max="775" width="3.75" style="167" customWidth="1"/>
    <col min="776" max="776" width="11.625" style="167" bestFit="1" customWidth="1"/>
    <col min="777" max="1022" width="11.125" style="167"/>
    <col min="1023" max="1023" width="16.125" style="167" customWidth="1"/>
    <col min="1024" max="1026" width="11.125" style="167"/>
    <col min="1027" max="1027" width="3.75" style="167" customWidth="1"/>
    <col min="1028" max="1028" width="11.125" style="167"/>
    <col min="1029" max="1029" width="3.75" style="167" customWidth="1"/>
    <col min="1030" max="1030" width="11.125" style="167"/>
    <col min="1031" max="1031" width="3.75" style="167" customWidth="1"/>
    <col min="1032" max="1032" width="11.625" style="167" bestFit="1" customWidth="1"/>
    <col min="1033" max="1278" width="11.125" style="167"/>
    <col min="1279" max="1279" width="16.125" style="167" customWidth="1"/>
    <col min="1280" max="1282" width="11.125" style="167"/>
    <col min="1283" max="1283" width="3.75" style="167" customWidth="1"/>
    <col min="1284" max="1284" width="11.125" style="167"/>
    <col min="1285" max="1285" width="3.75" style="167" customWidth="1"/>
    <col min="1286" max="1286" width="11.125" style="167"/>
    <col min="1287" max="1287" width="3.75" style="167" customWidth="1"/>
    <col min="1288" max="1288" width="11.625" style="167" bestFit="1" customWidth="1"/>
    <col min="1289" max="1534" width="11.125" style="167"/>
    <col min="1535" max="1535" width="16.125" style="167" customWidth="1"/>
    <col min="1536" max="1538" width="11.125" style="167"/>
    <col min="1539" max="1539" width="3.75" style="167" customWidth="1"/>
    <col min="1540" max="1540" width="11.125" style="167"/>
    <col min="1541" max="1541" width="3.75" style="167" customWidth="1"/>
    <col min="1542" max="1542" width="11.125" style="167"/>
    <col min="1543" max="1543" width="3.75" style="167" customWidth="1"/>
    <col min="1544" max="1544" width="11.625" style="167" bestFit="1" customWidth="1"/>
    <col min="1545" max="1790" width="11.125" style="167"/>
    <col min="1791" max="1791" width="16.125" style="167" customWidth="1"/>
    <col min="1792" max="1794" width="11.125" style="167"/>
    <col min="1795" max="1795" width="3.75" style="167" customWidth="1"/>
    <col min="1796" max="1796" width="11.125" style="167"/>
    <col min="1797" max="1797" width="3.75" style="167" customWidth="1"/>
    <col min="1798" max="1798" width="11.125" style="167"/>
    <col min="1799" max="1799" width="3.75" style="167" customWidth="1"/>
    <col min="1800" max="1800" width="11.625" style="167" bestFit="1" customWidth="1"/>
    <col min="1801" max="2046" width="11.125" style="167"/>
    <col min="2047" max="2047" width="16.125" style="167" customWidth="1"/>
    <col min="2048" max="2050" width="11.125" style="167"/>
    <col min="2051" max="2051" width="3.75" style="167" customWidth="1"/>
    <col min="2052" max="2052" width="11.125" style="167"/>
    <col min="2053" max="2053" width="3.75" style="167" customWidth="1"/>
    <col min="2054" max="2054" width="11.125" style="167"/>
    <col min="2055" max="2055" width="3.75" style="167" customWidth="1"/>
    <col min="2056" max="2056" width="11.625" style="167" bestFit="1" customWidth="1"/>
    <col min="2057" max="2302" width="11.125" style="167"/>
    <col min="2303" max="2303" width="16.125" style="167" customWidth="1"/>
    <col min="2304" max="2306" width="11.125" style="167"/>
    <col min="2307" max="2307" width="3.75" style="167" customWidth="1"/>
    <col min="2308" max="2308" width="11.125" style="167"/>
    <col min="2309" max="2309" width="3.75" style="167" customWidth="1"/>
    <col min="2310" max="2310" width="11.125" style="167"/>
    <col min="2311" max="2311" width="3.75" style="167" customWidth="1"/>
    <col min="2312" max="2312" width="11.625" style="167" bestFit="1" customWidth="1"/>
    <col min="2313" max="2558" width="11.125" style="167"/>
    <col min="2559" max="2559" width="16.125" style="167" customWidth="1"/>
    <col min="2560" max="2562" width="11.125" style="167"/>
    <col min="2563" max="2563" width="3.75" style="167" customWidth="1"/>
    <col min="2564" max="2564" width="11.125" style="167"/>
    <col min="2565" max="2565" width="3.75" style="167" customWidth="1"/>
    <col min="2566" max="2566" width="11.125" style="167"/>
    <col min="2567" max="2567" width="3.75" style="167" customWidth="1"/>
    <col min="2568" max="2568" width="11.625" style="167" bestFit="1" customWidth="1"/>
    <col min="2569" max="2814" width="11.125" style="167"/>
    <col min="2815" max="2815" width="16.125" style="167" customWidth="1"/>
    <col min="2816" max="2818" width="11.125" style="167"/>
    <col min="2819" max="2819" width="3.75" style="167" customWidth="1"/>
    <col min="2820" max="2820" width="11.125" style="167"/>
    <col min="2821" max="2821" width="3.75" style="167" customWidth="1"/>
    <col min="2822" max="2822" width="11.125" style="167"/>
    <col min="2823" max="2823" width="3.75" style="167" customWidth="1"/>
    <col min="2824" max="2824" width="11.625" style="167" bestFit="1" customWidth="1"/>
    <col min="2825" max="3070" width="11.125" style="167"/>
    <col min="3071" max="3071" width="16.125" style="167" customWidth="1"/>
    <col min="3072" max="3074" width="11.125" style="167"/>
    <col min="3075" max="3075" width="3.75" style="167" customWidth="1"/>
    <col min="3076" max="3076" width="11.125" style="167"/>
    <col min="3077" max="3077" width="3.75" style="167" customWidth="1"/>
    <col min="3078" max="3078" width="11.125" style="167"/>
    <col min="3079" max="3079" width="3.75" style="167" customWidth="1"/>
    <col min="3080" max="3080" width="11.625" style="167" bestFit="1" customWidth="1"/>
    <col min="3081" max="3326" width="11.125" style="167"/>
    <col min="3327" max="3327" width="16.125" style="167" customWidth="1"/>
    <col min="3328" max="3330" width="11.125" style="167"/>
    <col min="3331" max="3331" width="3.75" style="167" customWidth="1"/>
    <col min="3332" max="3332" width="11.125" style="167"/>
    <col min="3333" max="3333" width="3.75" style="167" customWidth="1"/>
    <col min="3334" max="3334" width="11.125" style="167"/>
    <col min="3335" max="3335" width="3.75" style="167" customWidth="1"/>
    <col min="3336" max="3336" width="11.625" style="167" bestFit="1" customWidth="1"/>
    <col min="3337" max="3582" width="11.125" style="167"/>
    <col min="3583" max="3583" width="16.125" style="167" customWidth="1"/>
    <col min="3584" max="3586" width="11.125" style="167"/>
    <col min="3587" max="3587" width="3.75" style="167" customWidth="1"/>
    <col min="3588" max="3588" width="11.125" style="167"/>
    <col min="3589" max="3589" width="3.75" style="167" customWidth="1"/>
    <col min="3590" max="3590" width="11.125" style="167"/>
    <col min="3591" max="3591" width="3.75" style="167" customWidth="1"/>
    <col min="3592" max="3592" width="11.625" style="167" bestFit="1" customWidth="1"/>
    <col min="3593" max="3838" width="11.125" style="167"/>
    <col min="3839" max="3839" width="16.125" style="167" customWidth="1"/>
    <col min="3840" max="3842" width="11.125" style="167"/>
    <col min="3843" max="3843" width="3.75" style="167" customWidth="1"/>
    <col min="3844" max="3844" width="11.125" style="167"/>
    <col min="3845" max="3845" width="3.75" style="167" customWidth="1"/>
    <col min="3846" max="3846" width="11.125" style="167"/>
    <col min="3847" max="3847" width="3.75" style="167" customWidth="1"/>
    <col min="3848" max="3848" width="11.625" style="167" bestFit="1" customWidth="1"/>
    <col min="3849" max="4094" width="11.125" style="167"/>
    <col min="4095" max="4095" width="16.125" style="167" customWidth="1"/>
    <col min="4096" max="4098" width="11.125" style="167"/>
    <col min="4099" max="4099" width="3.75" style="167" customWidth="1"/>
    <col min="4100" max="4100" width="11.125" style="167"/>
    <col min="4101" max="4101" width="3.75" style="167" customWidth="1"/>
    <col min="4102" max="4102" width="11.125" style="167"/>
    <col min="4103" max="4103" width="3.75" style="167" customWidth="1"/>
    <col min="4104" max="4104" width="11.625" style="167" bestFit="1" customWidth="1"/>
    <col min="4105" max="4350" width="11.125" style="167"/>
    <col min="4351" max="4351" width="16.125" style="167" customWidth="1"/>
    <col min="4352" max="4354" width="11.125" style="167"/>
    <col min="4355" max="4355" width="3.75" style="167" customWidth="1"/>
    <col min="4356" max="4356" width="11.125" style="167"/>
    <col min="4357" max="4357" width="3.75" style="167" customWidth="1"/>
    <col min="4358" max="4358" width="11.125" style="167"/>
    <col min="4359" max="4359" width="3.75" style="167" customWidth="1"/>
    <col min="4360" max="4360" width="11.625" style="167" bestFit="1" customWidth="1"/>
    <col min="4361" max="4606" width="11.125" style="167"/>
    <col min="4607" max="4607" width="16.125" style="167" customWidth="1"/>
    <col min="4608" max="4610" width="11.125" style="167"/>
    <col min="4611" max="4611" width="3.75" style="167" customWidth="1"/>
    <col min="4612" max="4612" width="11.125" style="167"/>
    <col min="4613" max="4613" width="3.75" style="167" customWidth="1"/>
    <col min="4614" max="4614" width="11.125" style="167"/>
    <col min="4615" max="4615" width="3.75" style="167" customWidth="1"/>
    <col min="4616" max="4616" width="11.625" style="167" bestFit="1" customWidth="1"/>
    <col min="4617" max="4862" width="11.125" style="167"/>
    <col min="4863" max="4863" width="16.125" style="167" customWidth="1"/>
    <col min="4864" max="4866" width="11.125" style="167"/>
    <col min="4867" max="4867" width="3.75" style="167" customWidth="1"/>
    <col min="4868" max="4868" width="11.125" style="167"/>
    <col min="4869" max="4869" width="3.75" style="167" customWidth="1"/>
    <col min="4870" max="4870" width="11.125" style="167"/>
    <col min="4871" max="4871" width="3.75" style="167" customWidth="1"/>
    <col min="4872" max="4872" width="11.625" style="167" bestFit="1" customWidth="1"/>
    <col min="4873" max="5118" width="11.125" style="167"/>
    <col min="5119" max="5119" width="16.125" style="167" customWidth="1"/>
    <col min="5120" max="5122" width="11.125" style="167"/>
    <col min="5123" max="5123" width="3.75" style="167" customWidth="1"/>
    <col min="5124" max="5124" width="11.125" style="167"/>
    <col min="5125" max="5125" width="3.75" style="167" customWidth="1"/>
    <col min="5126" max="5126" width="11.125" style="167"/>
    <col min="5127" max="5127" width="3.75" style="167" customWidth="1"/>
    <col min="5128" max="5128" width="11.625" style="167" bestFit="1" customWidth="1"/>
    <col min="5129" max="5374" width="11.125" style="167"/>
    <col min="5375" max="5375" width="16.125" style="167" customWidth="1"/>
    <col min="5376" max="5378" width="11.125" style="167"/>
    <col min="5379" max="5379" width="3.75" style="167" customWidth="1"/>
    <col min="5380" max="5380" width="11.125" style="167"/>
    <col min="5381" max="5381" width="3.75" style="167" customWidth="1"/>
    <col min="5382" max="5382" width="11.125" style="167"/>
    <col min="5383" max="5383" width="3.75" style="167" customWidth="1"/>
    <col min="5384" max="5384" width="11.625" style="167" bestFit="1" customWidth="1"/>
    <col min="5385" max="5630" width="11.125" style="167"/>
    <col min="5631" max="5631" width="16.125" style="167" customWidth="1"/>
    <col min="5632" max="5634" width="11.125" style="167"/>
    <col min="5635" max="5635" width="3.75" style="167" customWidth="1"/>
    <col min="5636" max="5636" width="11.125" style="167"/>
    <col min="5637" max="5637" width="3.75" style="167" customWidth="1"/>
    <col min="5638" max="5638" width="11.125" style="167"/>
    <col min="5639" max="5639" width="3.75" style="167" customWidth="1"/>
    <col min="5640" max="5640" width="11.625" style="167" bestFit="1" customWidth="1"/>
    <col min="5641" max="5886" width="11.125" style="167"/>
    <col min="5887" max="5887" width="16.125" style="167" customWidth="1"/>
    <col min="5888" max="5890" width="11.125" style="167"/>
    <col min="5891" max="5891" width="3.75" style="167" customWidth="1"/>
    <col min="5892" max="5892" width="11.125" style="167"/>
    <col min="5893" max="5893" width="3.75" style="167" customWidth="1"/>
    <col min="5894" max="5894" width="11.125" style="167"/>
    <col min="5895" max="5895" width="3.75" style="167" customWidth="1"/>
    <col min="5896" max="5896" width="11.625" style="167" bestFit="1" customWidth="1"/>
    <col min="5897" max="6142" width="11.125" style="167"/>
    <col min="6143" max="6143" width="16.125" style="167" customWidth="1"/>
    <col min="6144" max="6146" width="11.125" style="167"/>
    <col min="6147" max="6147" width="3.75" style="167" customWidth="1"/>
    <col min="6148" max="6148" width="11.125" style="167"/>
    <col min="6149" max="6149" width="3.75" style="167" customWidth="1"/>
    <col min="6150" max="6150" width="11.125" style="167"/>
    <col min="6151" max="6151" width="3.75" style="167" customWidth="1"/>
    <col min="6152" max="6152" width="11.625" style="167" bestFit="1" customWidth="1"/>
    <col min="6153" max="6398" width="11.125" style="167"/>
    <col min="6399" max="6399" width="16.125" style="167" customWidth="1"/>
    <col min="6400" max="6402" width="11.125" style="167"/>
    <col min="6403" max="6403" width="3.75" style="167" customWidth="1"/>
    <col min="6404" max="6404" width="11.125" style="167"/>
    <col min="6405" max="6405" width="3.75" style="167" customWidth="1"/>
    <col min="6406" max="6406" width="11.125" style="167"/>
    <col min="6407" max="6407" width="3.75" style="167" customWidth="1"/>
    <col min="6408" max="6408" width="11.625" style="167" bestFit="1" customWidth="1"/>
    <col min="6409" max="6654" width="11.125" style="167"/>
    <col min="6655" max="6655" width="16.125" style="167" customWidth="1"/>
    <col min="6656" max="6658" width="11.125" style="167"/>
    <col min="6659" max="6659" width="3.75" style="167" customWidth="1"/>
    <col min="6660" max="6660" width="11.125" style="167"/>
    <col min="6661" max="6661" width="3.75" style="167" customWidth="1"/>
    <col min="6662" max="6662" width="11.125" style="167"/>
    <col min="6663" max="6663" width="3.75" style="167" customWidth="1"/>
    <col min="6664" max="6664" width="11.625" style="167" bestFit="1" customWidth="1"/>
    <col min="6665" max="6910" width="11.125" style="167"/>
    <col min="6911" max="6911" width="16.125" style="167" customWidth="1"/>
    <col min="6912" max="6914" width="11.125" style="167"/>
    <col min="6915" max="6915" width="3.75" style="167" customWidth="1"/>
    <col min="6916" max="6916" width="11.125" style="167"/>
    <col min="6917" max="6917" width="3.75" style="167" customWidth="1"/>
    <col min="6918" max="6918" width="11.125" style="167"/>
    <col min="6919" max="6919" width="3.75" style="167" customWidth="1"/>
    <col min="6920" max="6920" width="11.625" style="167" bestFit="1" customWidth="1"/>
    <col min="6921" max="7166" width="11.125" style="167"/>
    <col min="7167" max="7167" width="16.125" style="167" customWidth="1"/>
    <col min="7168" max="7170" width="11.125" style="167"/>
    <col min="7171" max="7171" width="3.75" style="167" customWidth="1"/>
    <col min="7172" max="7172" width="11.125" style="167"/>
    <col min="7173" max="7173" width="3.75" style="167" customWidth="1"/>
    <col min="7174" max="7174" width="11.125" style="167"/>
    <col min="7175" max="7175" width="3.75" style="167" customWidth="1"/>
    <col min="7176" max="7176" width="11.625" style="167" bestFit="1" customWidth="1"/>
    <col min="7177" max="7422" width="11.125" style="167"/>
    <col min="7423" max="7423" width="16.125" style="167" customWidth="1"/>
    <col min="7424" max="7426" width="11.125" style="167"/>
    <col min="7427" max="7427" width="3.75" style="167" customWidth="1"/>
    <col min="7428" max="7428" width="11.125" style="167"/>
    <col min="7429" max="7429" width="3.75" style="167" customWidth="1"/>
    <col min="7430" max="7430" width="11.125" style="167"/>
    <col min="7431" max="7431" width="3.75" style="167" customWidth="1"/>
    <col min="7432" max="7432" width="11.625" style="167" bestFit="1" customWidth="1"/>
    <col min="7433" max="7678" width="11.125" style="167"/>
    <col min="7679" max="7679" width="16.125" style="167" customWidth="1"/>
    <col min="7680" max="7682" width="11.125" style="167"/>
    <col min="7683" max="7683" width="3.75" style="167" customWidth="1"/>
    <col min="7684" max="7684" width="11.125" style="167"/>
    <col min="7685" max="7685" width="3.75" style="167" customWidth="1"/>
    <col min="7686" max="7686" width="11.125" style="167"/>
    <col min="7687" max="7687" width="3.75" style="167" customWidth="1"/>
    <col min="7688" max="7688" width="11.625" style="167" bestFit="1" customWidth="1"/>
    <col min="7689" max="7934" width="11.125" style="167"/>
    <col min="7935" max="7935" width="16.125" style="167" customWidth="1"/>
    <col min="7936" max="7938" width="11.125" style="167"/>
    <col min="7939" max="7939" width="3.75" style="167" customWidth="1"/>
    <col min="7940" max="7940" width="11.125" style="167"/>
    <col min="7941" max="7941" width="3.75" style="167" customWidth="1"/>
    <col min="7942" max="7942" width="11.125" style="167"/>
    <col min="7943" max="7943" width="3.75" style="167" customWidth="1"/>
    <col min="7944" max="7944" width="11.625" style="167" bestFit="1" customWidth="1"/>
    <col min="7945" max="8190" width="11.125" style="167"/>
    <col min="8191" max="8191" width="16.125" style="167" customWidth="1"/>
    <col min="8192" max="8194" width="11.125" style="167"/>
    <col min="8195" max="8195" width="3.75" style="167" customWidth="1"/>
    <col min="8196" max="8196" width="11.125" style="167"/>
    <col min="8197" max="8197" width="3.75" style="167" customWidth="1"/>
    <col min="8198" max="8198" width="11.125" style="167"/>
    <col min="8199" max="8199" width="3.75" style="167" customWidth="1"/>
    <col min="8200" max="8200" width="11.625" style="167" bestFit="1" customWidth="1"/>
    <col min="8201" max="8446" width="11.125" style="167"/>
    <col min="8447" max="8447" width="16.125" style="167" customWidth="1"/>
    <col min="8448" max="8450" width="11.125" style="167"/>
    <col min="8451" max="8451" width="3.75" style="167" customWidth="1"/>
    <col min="8452" max="8452" width="11.125" style="167"/>
    <col min="8453" max="8453" width="3.75" style="167" customWidth="1"/>
    <col min="8454" max="8454" width="11.125" style="167"/>
    <col min="8455" max="8455" width="3.75" style="167" customWidth="1"/>
    <col min="8456" max="8456" width="11.625" style="167" bestFit="1" customWidth="1"/>
    <col min="8457" max="8702" width="11.125" style="167"/>
    <col min="8703" max="8703" width="16.125" style="167" customWidth="1"/>
    <col min="8704" max="8706" width="11.125" style="167"/>
    <col min="8707" max="8707" width="3.75" style="167" customWidth="1"/>
    <col min="8708" max="8708" width="11.125" style="167"/>
    <col min="8709" max="8709" width="3.75" style="167" customWidth="1"/>
    <col min="8710" max="8710" width="11.125" style="167"/>
    <col min="8711" max="8711" width="3.75" style="167" customWidth="1"/>
    <col min="8712" max="8712" width="11.625" style="167" bestFit="1" customWidth="1"/>
    <col min="8713" max="8958" width="11.125" style="167"/>
    <col min="8959" max="8959" width="16.125" style="167" customWidth="1"/>
    <col min="8960" max="8962" width="11.125" style="167"/>
    <col min="8963" max="8963" width="3.75" style="167" customWidth="1"/>
    <col min="8964" max="8964" width="11.125" style="167"/>
    <col min="8965" max="8965" width="3.75" style="167" customWidth="1"/>
    <col min="8966" max="8966" width="11.125" style="167"/>
    <col min="8967" max="8967" width="3.75" style="167" customWidth="1"/>
    <col min="8968" max="8968" width="11.625" style="167" bestFit="1" customWidth="1"/>
    <col min="8969" max="9214" width="11.125" style="167"/>
    <col min="9215" max="9215" width="16.125" style="167" customWidth="1"/>
    <col min="9216" max="9218" width="11.125" style="167"/>
    <col min="9219" max="9219" width="3.75" style="167" customWidth="1"/>
    <col min="9220" max="9220" width="11.125" style="167"/>
    <col min="9221" max="9221" width="3.75" style="167" customWidth="1"/>
    <col min="9222" max="9222" width="11.125" style="167"/>
    <col min="9223" max="9223" width="3.75" style="167" customWidth="1"/>
    <col min="9224" max="9224" width="11.625" style="167" bestFit="1" customWidth="1"/>
    <col min="9225" max="9470" width="11.125" style="167"/>
    <col min="9471" max="9471" width="16.125" style="167" customWidth="1"/>
    <col min="9472" max="9474" width="11.125" style="167"/>
    <col min="9475" max="9475" width="3.75" style="167" customWidth="1"/>
    <col min="9476" max="9476" width="11.125" style="167"/>
    <col min="9477" max="9477" width="3.75" style="167" customWidth="1"/>
    <col min="9478" max="9478" width="11.125" style="167"/>
    <col min="9479" max="9479" width="3.75" style="167" customWidth="1"/>
    <col min="9480" max="9480" width="11.625" style="167" bestFit="1" customWidth="1"/>
    <col min="9481" max="9726" width="11.125" style="167"/>
    <col min="9727" max="9727" width="16.125" style="167" customWidth="1"/>
    <col min="9728" max="9730" width="11.125" style="167"/>
    <col min="9731" max="9731" width="3.75" style="167" customWidth="1"/>
    <col min="9732" max="9732" width="11.125" style="167"/>
    <col min="9733" max="9733" width="3.75" style="167" customWidth="1"/>
    <col min="9734" max="9734" width="11.125" style="167"/>
    <col min="9735" max="9735" width="3.75" style="167" customWidth="1"/>
    <col min="9736" max="9736" width="11.625" style="167" bestFit="1" customWidth="1"/>
    <col min="9737" max="9982" width="11.125" style="167"/>
    <col min="9983" max="9983" width="16.125" style="167" customWidth="1"/>
    <col min="9984" max="9986" width="11.125" style="167"/>
    <col min="9987" max="9987" width="3.75" style="167" customWidth="1"/>
    <col min="9988" max="9988" width="11.125" style="167"/>
    <col min="9989" max="9989" width="3.75" style="167" customWidth="1"/>
    <col min="9990" max="9990" width="11.125" style="167"/>
    <col min="9991" max="9991" width="3.75" style="167" customWidth="1"/>
    <col min="9992" max="9992" width="11.625" style="167" bestFit="1" customWidth="1"/>
    <col min="9993" max="10238" width="11.125" style="167"/>
    <col min="10239" max="10239" width="16.125" style="167" customWidth="1"/>
    <col min="10240" max="10242" width="11.125" style="167"/>
    <col min="10243" max="10243" width="3.75" style="167" customWidth="1"/>
    <col min="10244" max="10244" width="11.125" style="167"/>
    <col min="10245" max="10245" width="3.75" style="167" customWidth="1"/>
    <col min="10246" max="10246" width="11.125" style="167"/>
    <col min="10247" max="10247" width="3.75" style="167" customWidth="1"/>
    <col min="10248" max="10248" width="11.625" style="167" bestFit="1" customWidth="1"/>
    <col min="10249" max="10494" width="11.125" style="167"/>
    <col min="10495" max="10495" width="16.125" style="167" customWidth="1"/>
    <col min="10496" max="10498" width="11.125" style="167"/>
    <col min="10499" max="10499" width="3.75" style="167" customWidth="1"/>
    <col min="10500" max="10500" width="11.125" style="167"/>
    <col min="10501" max="10501" width="3.75" style="167" customWidth="1"/>
    <col min="10502" max="10502" width="11.125" style="167"/>
    <col min="10503" max="10503" width="3.75" style="167" customWidth="1"/>
    <col min="10504" max="10504" width="11.625" style="167" bestFit="1" customWidth="1"/>
    <col min="10505" max="10750" width="11.125" style="167"/>
    <col min="10751" max="10751" width="16.125" style="167" customWidth="1"/>
    <col min="10752" max="10754" width="11.125" style="167"/>
    <col min="10755" max="10755" width="3.75" style="167" customWidth="1"/>
    <col min="10756" max="10756" width="11.125" style="167"/>
    <col min="10757" max="10757" width="3.75" style="167" customWidth="1"/>
    <col min="10758" max="10758" width="11.125" style="167"/>
    <col min="10759" max="10759" width="3.75" style="167" customWidth="1"/>
    <col min="10760" max="10760" width="11.625" style="167" bestFit="1" customWidth="1"/>
    <col min="10761" max="11006" width="11.125" style="167"/>
    <col min="11007" max="11007" width="16.125" style="167" customWidth="1"/>
    <col min="11008" max="11010" width="11.125" style="167"/>
    <col min="11011" max="11011" width="3.75" style="167" customWidth="1"/>
    <col min="11012" max="11012" width="11.125" style="167"/>
    <col min="11013" max="11013" width="3.75" style="167" customWidth="1"/>
    <col min="11014" max="11014" width="11.125" style="167"/>
    <col min="11015" max="11015" width="3.75" style="167" customWidth="1"/>
    <col min="11016" max="11016" width="11.625" style="167" bestFit="1" customWidth="1"/>
    <col min="11017" max="11262" width="11.125" style="167"/>
    <col min="11263" max="11263" width="16.125" style="167" customWidth="1"/>
    <col min="11264" max="11266" width="11.125" style="167"/>
    <col min="11267" max="11267" width="3.75" style="167" customWidth="1"/>
    <col min="11268" max="11268" width="11.125" style="167"/>
    <col min="11269" max="11269" width="3.75" style="167" customWidth="1"/>
    <col min="11270" max="11270" width="11.125" style="167"/>
    <col min="11271" max="11271" width="3.75" style="167" customWidth="1"/>
    <col min="11272" max="11272" width="11.625" style="167" bestFit="1" customWidth="1"/>
    <col min="11273" max="11518" width="11.125" style="167"/>
    <col min="11519" max="11519" width="16.125" style="167" customWidth="1"/>
    <col min="11520" max="11522" width="11.125" style="167"/>
    <col min="11523" max="11523" width="3.75" style="167" customWidth="1"/>
    <col min="11524" max="11524" width="11.125" style="167"/>
    <col min="11525" max="11525" width="3.75" style="167" customWidth="1"/>
    <col min="11526" max="11526" width="11.125" style="167"/>
    <col min="11527" max="11527" width="3.75" style="167" customWidth="1"/>
    <col min="11528" max="11528" width="11.625" style="167" bestFit="1" customWidth="1"/>
    <col min="11529" max="11774" width="11.125" style="167"/>
    <col min="11775" max="11775" width="16.125" style="167" customWidth="1"/>
    <col min="11776" max="11778" width="11.125" style="167"/>
    <col min="11779" max="11779" width="3.75" style="167" customWidth="1"/>
    <col min="11780" max="11780" width="11.125" style="167"/>
    <col min="11781" max="11781" width="3.75" style="167" customWidth="1"/>
    <col min="11782" max="11782" width="11.125" style="167"/>
    <col min="11783" max="11783" width="3.75" style="167" customWidth="1"/>
    <col min="11784" max="11784" width="11.625" style="167" bestFit="1" customWidth="1"/>
    <col min="11785" max="12030" width="11.125" style="167"/>
    <col min="12031" max="12031" width="16.125" style="167" customWidth="1"/>
    <col min="12032" max="12034" width="11.125" style="167"/>
    <col min="12035" max="12035" width="3.75" style="167" customWidth="1"/>
    <col min="12036" max="12036" width="11.125" style="167"/>
    <col min="12037" max="12037" width="3.75" style="167" customWidth="1"/>
    <col min="12038" max="12038" width="11.125" style="167"/>
    <col min="12039" max="12039" width="3.75" style="167" customWidth="1"/>
    <col min="12040" max="12040" width="11.625" style="167" bestFit="1" customWidth="1"/>
    <col min="12041" max="12286" width="11.125" style="167"/>
    <col min="12287" max="12287" width="16.125" style="167" customWidth="1"/>
    <col min="12288" max="12290" width="11.125" style="167"/>
    <col min="12291" max="12291" width="3.75" style="167" customWidth="1"/>
    <col min="12292" max="12292" width="11.125" style="167"/>
    <col min="12293" max="12293" width="3.75" style="167" customWidth="1"/>
    <col min="12294" max="12294" width="11.125" style="167"/>
    <col min="12295" max="12295" width="3.75" style="167" customWidth="1"/>
    <col min="12296" max="12296" width="11.625" style="167" bestFit="1" customWidth="1"/>
    <col min="12297" max="12542" width="11.125" style="167"/>
    <col min="12543" max="12543" width="16.125" style="167" customWidth="1"/>
    <col min="12544" max="12546" width="11.125" style="167"/>
    <col min="12547" max="12547" width="3.75" style="167" customWidth="1"/>
    <col min="12548" max="12548" width="11.125" style="167"/>
    <col min="12549" max="12549" width="3.75" style="167" customWidth="1"/>
    <col min="12550" max="12550" width="11.125" style="167"/>
    <col min="12551" max="12551" width="3.75" style="167" customWidth="1"/>
    <col min="12552" max="12552" width="11.625" style="167" bestFit="1" customWidth="1"/>
    <col min="12553" max="12798" width="11.125" style="167"/>
    <col min="12799" max="12799" width="16.125" style="167" customWidth="1"/>
    <col min="12800" max="12802" width="11.125" style="167"/>
    <col min="12803" max="12803" width="3.75" style="167" customWidth="1"/>
    <col min="12804" max="12804" width="11.125" style="167"/>
    <col min="12805" max="12805" width="3.75" style="167" customWidth="1"/>
    <col min="12806" max="12806" width="11.125" style="167"/>
    <col min="12807" max="12807" width="3.75" style="167" customWidth="1"/>
    <col min="12808" max="12808" width="11.625" style="167" bestFit="1" customWidth="1"/>
    <col min="12809" max="13054" width="11.125" style="167"/>
    <col min="13055" max="13055" width="16.125" style="167" customWidth="1"/>
    <col min="13056" max="13058" width="11.125" style="167"/>
    <col min="13059" max="13059" width="3.75" style="167" customWidth="1"/>
    <col min="13060" max="13060" width="11.125" style="167"/>
    <col min="13061" max="13061" width="3.75" style="167" customWidth="1"/>
    <col min="13062" max="13062" width="11.125" style="167"/>
    <col min="13063" max="13063" width="3.75" style="167" customWidth="1"/>
    <col min="13064" max="13064" width="11.625" style="167" bestFit="1" customWidth="1"/>
    <col min="13065" max="13310" width="11.125" style="167"/>
    <col min="13311" max="13311" width="16.125" style="167" customWidth="1"/>
    <col min="13312" max="13314" width="11.125" style="167"/>
    <col min="13315" max="13315" width="3.75" style="167" customWidth="1"/>
    <col min="13316" max="13316" width="11.125" style="167"/>
    <col min="13317" max="13317" width="3.75" style="167" customWidth="1"/>
    <col min="13318" max="13318" width="11.125" style="167"/>
    <col min="13319" max="13319" width="3.75" style="167" customWidth="1"/>
    <col min="13320" max="13320" width="11.625" style="167" bestFit="1" customWidth="1"/>
    <col min="13321" max="13566" width="11.125" style="167"/>
    <col min="13567" max="13567" width="16.125" style="167" customWidth="1"/>
    <col min="13568" max="13570" width="11.125" style="167"/>
    <col min="13571" max="13571" width="3.75" style="167" customWidth="1"/>
    <col min="13572" max="13572" width="11.125" style="167"/>
    <col min="13573" max="13573" width="3.75" style="167" customWidth="1"/>
    <col min="13574" max="13574" width="11.125" style="167"/>
    <col min="13575" max="13575" width="3.75" style="167" customWidth="1"/>
    <col min="13576" max="13576" width="11.625" style="167" bestFit="1" customWidth="1"/>
    <col min="13577" max="13822" width="11.125" style="167"/>
    <col min="13823" max="13823" width="16.125" style="167" customWidth="1"/>
    <col min="13824" max="13826" width="11.125" style="167"/>
    <col min="13827" max="13827" width="3.75" style="167" customWidth="1"/>
    <col min="13828" max="13828" width="11.125" style="167"/>
    <col min="13829" max="13829" width="3.75" style="167" customWidth="1"/>
    <col min="13830" max="13830" width="11.125" style="167"/>
    <col min="13831" max="13831" width="3.75" style="167" customWidth="1"/>
    <col min="13832" max="13832" width="11.625" style="167" bestFit="1" customWidth="1"/>
    <col min="13833" max="14078" width="11.125" style="167"/>
    <col min="14079" max="14079" width="16.125" style="167" customWidth="1"/>
    <col min="14080" max="14082" width="11.125" style="167"/>
    <col min="14083" max="14083" width="3.75" style="167" customWidth="1"/>
    <col min="14084" max="14084" width="11.125" style="167"/>
    <col min="14085" max="14085" width="3.75" style="167" customWidth="1"/>
    <col min="14086" max="14086" width="11.125" style="167"/>
    <col min="14087" max="14087" width="3.75" style="167" customWidth="1"/>
    <col min="14088" max="14088" width="11.625" style="167" bestFit="1" customWidth="1"/>
    <col min="14089" max="14334" width="11.125" style="167"/>
    <col min="14335" max="14335" width="16.125" style="167" customWidth="1"/>
    <col min="14336" max="14338" width="11.125" style="167"/>
    <col min="14339" max="14339" width="3.75" style="167" customWidth="1"/>
    <col min="14340" max="14340" width="11.125" style="167"/>
    <col min="14341" max="14341" width="3.75" style="167" customWidth="1"/>
    <col min="14342" max="14342" width="11.125" style="167"/>
    <col min="14343" max="14343" width="3.75" style="167" customWidth="1"/>
    <col min="14344" max="14344" width="11.625" style="167" bestFit="1" customWidth="1"/>
    <col min="14345" max="14590" width="11.125" style="167"/>
    <col min="14591" max="14591" width="16.125" style="167" customWidth="1"/>
    <col min="14592" max="14594" width="11.125" style="167"/>
    <col min="14595" max="14595" width="3.75" style="167" customWidth="1"/>
    <col min="14596" max="14596" width="11.125" style="167"/>
    <col min="14597" max="14597" width="3.75" style="167" customWidth="1"/>
    <col min="14598" max="14598" width="11.125" style="167"/>
    <col min="14599" max="14599" width="3.75" style="167" customWidth="1"/>
    <col min="14600" max="14600" width="11.625" style="167" bestFit="1" customWidth="1"/>
    <col min="14601" max="14846" width="11.125" style="167"/>
    <col min="14847" max="14847" width="16.125" style="167" customWidth="1"/>
    <col min="14848" max="14850" width="11.125" style="167"/>
    <col min="14851" max="14851" width="3.75" style="167" customWidth="1"/>
    <col min="14852" max="14852" width="11.125" style="167"/>
    <col min="14853" max="14853" width="3.75" style="167" customWidth="1"/>
    <col min="14854" max="14854" width="11.125" style="167"/>
    <col min="14855" max="14855" width="3.75" style="167" customWidth="1"/>
    <col min="14856" max="14856" width="11.625" style="167" bestFit="1" customWidth="1"/>
    <col min="14857" max="15102" width="11.125" style="167"/>
    <col min="15103" max="15103" width="16.125" style="167" customWidth="1"/>
    <col min="15104" max="15106" width="11.125" style="167"/>
    <col min="15107" max="15107" width="3.75" style="167" customWidth="1"/>
    <col min="15108" max="15108" width="11.125" style="167"/>
    <col min="15109" max="15109" width="3.75" style="167" customWidth="1"/>
    <col min="15110" max="15110" width="11.125" style="167"/>
    <col min="15111" max="15111" width="3.75" style="167" customWidth="1"/>
    <col min="15112" max="15112" width="11.625" style="167" bestFit="1" customWidth="1"/>
    <col min="15113" max="15358" width="11.125" style="167"/>
    <col min="15359" max="15359" width="16.125" style="167" customWidth="1"/>
    <col min="15360" max="15362" width="11.125" style="167"/>
    <col min="15363" max="15363" width="3.75" style="167" customWidth="1"/>
    <col min="15364" max="15364" width="11.125" style="167"/>
    <col min="15365" max="15365" width="3.75" style="167" customWidth="1"/>
    <col min="15366" max="15366" width="11.125" style="167"/>
    <col min="15367" max="15367" width="3.75" style="167" customWidth="1"/>
    <col min="15368" max="15368" width="11.625" style="167" bestFit="1" customWidth="1"/>
    <col min="15369" max="15614" width="11.125" style="167"/>
    <col min="15615" max="15615" width="16.125" style="167" customWidth="1"/>
    <col min="15616" max="15618" width="11.125" style="167"/>
    <col min="15619" max="15619" width="3.75" style="167" customWidth="1"/>
    <col min="15620" max="15620" width="11.125" style="167"/>
    <col min="15621" max="15621" width="3.75" style="167" customWidth="1"/>
    <col min="15622" max="15622" width="11.125" style="167"/>
    <col min="15623" max="15623" width="3.75" style="167" customWidth="1"/>
    <col min="15624" max="15624" width="11.625" style="167" bestFit="1" customWidth="1"/>
    <col min="15625" max="15870" width="11.125" style="167"/>
    <col min="15871" max="15871" width="16.125" style="167" customWidth="1"/>
    <col min="15872" max="15874" width="11.125" style="167"/>
    <col min="15875" max="15875" width="3.75" style="167" customWidth="1"/>
    <col min="15876" max="15876" width="11.125" style="167"/>
    <col min="15877" max="15877" width="3.75" style="167" customWidth="1"/>
    <col min="15878" max="15878" width="11.125" style="167"/>
    <col min="15879" max="15879" width="3.75" style="167" customWidth="1"/>
    <col min="15880" max="15880" width="11.625" style="167" bestFit="1" customWidth="1"/>
    <col min="15881" max="16126" width="11.125" style="167"/>
    <col min="16127" max="16127" width="16.125" style="167" customWidth="1"/>
    <col min="16128" max="16130" width="11.125" style="167"/>
    <col min="16131" max="16131" width="3.75" style="167" customWidth="1"/>
    <col min="16132" max="16132" width="11.125" style="167"/>
    <col min="16133" max="16133" width="3.75" style="167" customWidth="1"/>
    <col min="16134" max="16134" width="11.125" style="167"/>
    <col min="16135" max="16135" width="3.75" style="167" customWidth="1"/>
    <col min="16136" max="16136" width="11.625" style="167" bestFit="1" customWidth="1"/>
    <col min="16137" max="16384" width="11.125" style="167"/>
  </cols>
  <sheetData>
    <row r="1" spans="1:18" ht="13.8" thickBot="1" x14ac:dyDescent="0.25">
      <c r="A1" s="893" t="s">
        <v>393</v>
      </c>
      <c r="B1" s="899"/>
      <c r="C1" s="900"/>
    </row>
    <row r="3" spans="1:18" ht="13.2" x14ac:dyDescent="0.25">
      <c r="A3" s="808">
        <f>'Instructions + formulaire'!C66</f>
        <v>0</v>
      </c>
      <c r="B3" s="808"/>
      <c r="C3" s="808"/>
      <c r="D3" s="808"/>
      <c r="E3" s="808"/>
    </row>
    <row r="5" spans="1:18" ht="17.399999999999999" x14ac:dyDescent="0.3">
      <c r="A5" s="401" t="s">
        <v>367</v>
      </c>
      <c r="B5" s="401"/>
      <c r="C5" s="728"/>
      <c r="D5" s="401"/>
      <c r="E5" s="401"/>
      <c r="F5" s="401"/>
      <c r="G5" s="401"/>
      <c r="H5" s="401"/>
      <c r="I5" s="401"/>
      <c r="J5" s="401"/>
      <c r="K5" s="401"/>
    </row>
    <row r="6" spans="1:18" ht="17.399999999999999" x14ac:dyDescent="0.3">
      <c r="A6" s="401" t="s">
        <v>183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</row>
    <row r="7" spans="1:18" ht="13.2" x14ac:dyDescent="0.25">
      <c r="C7" s="748"/>
      <c r="D7" s="123"/>
      <c r="E7" s="124"/>
      <c r="F7" s="124"/>
      <c r="G7" s="124"/>
      <c r="H7" s="124"/>
      <c r="I7" s="124"/>
      <c r="J7" s="124"/>
    </row>
    <row r="8" spans="1:18" ht="13.8" x14ac:dyDescent="0.25">
      <c r="B8" s="902" t="s">
        <v>410</v>
      </c>
      <c r="C8" s="902"/>
      <c r="D8" s="902"/>
      <c r="E8" s="902"/>
      <c r="F8" s="902"/>
      <c r="G8" s="902"/>
      <c r="H8" s="902"/>
      <c r="I8" s="902"/>
      <c r="J8" s="124"/>
    </row>
    <row r="9" spans="1:18" ht="13.2" x14ac:dyDescent="0.25">
      <c r="C9" s="748"/>
      <c r="D9" s="123"/>
      <c r="E9" s="123"/>
      <c r="F9" s="125" t="s">
        <v>73</v>
      </c>
      <c r="G9" s="124"/>
      <c r="H9" s="125" t="s">
        <v>74</v>
      </c>
      <c r="I9" s="124"/>
      <c r="J9" s="125" t="s">
        <v>75</v>
      </c>
      <c r="L9" s="167" t="s">
        <v>76</v>
      </c>
    </row>
    <row r="10" spans="1:18" ht="13.2" x14ac:dyDescent="0.25">
      <c r="C10" s="748"/>
      <c r="D10" s="123"/>
      <c r="E10" s="124"/>
      <c r="F10" s="124"/>
      <c r="G10" s="124"/>
      <c r="H10" s="124"/>
      <c r="I10" s="124"/>
      <c r="J10" s="124"/>
    </row>
    <row r="11" spans="1:18" ht="13.2" x14ac:dyDescent="0.25">
      <c r="B11" s="901" t="s">
        <v>77</v>
      </c>
      <c r="C11" s="901"/>
      <c r="D11" s="901"/>
      <c r="E11" s="748"/>
      <c r="F11" s="911"/>
      <c r="G11" s="449"/>
      <c r="H11" s="911"/>
      <c r="I11" s="449"/>
      <c r="J11" s="911"/>
      <c r="K11" s="729"/>
      <c r="L11" s="730">
        <f>IF(SUM(F11:J11)&gt;11,11,SUM(F11:J11))</f>
        <v>0</v>
      </c>
      <c r="N11" s="255" t="str">
        <f t="shared" ref="N11:N15" si="0">IF(L11&lt;11,"Erreur","")</f>
        <v>Erreur</v>
      </c>
      <c r="O11" s="438" t="s">
        <v>282</v>
      </c>
      <c r="P11" s="255"/>
      <c r="R11" s="255"/>
    </row>
    <row r="12" spans="1:18" ht="13.2" x14ac:dyDescent="0.25">
      <c r="B12" s="901" t="s">
        <v>78</v>
      </c>
      <c r="C12" s="901"/>
      <c r="D12" s="901"/>
      <c r="E12" s="748"/>
      <c r="F12" s="911"/>
      <c r="G12" s="449"/>
      <c r="H12" s="911"/>
      <c r="I12" s="449"/>
      <c r="J12" s="911"/>
      <c r="K12" s="729"/>
      <c r="L12" s="730">
        <f>IF(SUM(F12:J12)&gt;11,11,SUM(F12:J12))</f>
        <v>0</v>
      </c>
      <c r="N12" s="255" t="str">
        <f t="shared" si="0"/>
        <v>Erreur</v>
      </c>
      <c r="P12" s="255" t="str">
        <f t="shared" ref="P12:P15" si="1">IF(N12&lt;11,"Erreur","")</f>
        <v/>
      </c>
      <c r="R12" s="255" t="str">
        <f t="shared" ref="R12:R15" si="2">IF(P12&lt;11,"Erreur","")</f>
        <v/>
      </c>
    </row>
    <row r="13" spans="1:18" ht="13.2" x14ac:dyDescent="0.25">
      <c r="B13" s="901" t="s">
        <v>79</v>
      </c>
      <c r="C13" s="901"/>
      <c r="D13" s="901"/>
      <c r="E13" s="748"/>
      <c r="F13" s="911"/>
      <c r="G13" s="449"/>
      <c r="H13" s="911"/>
      <c r="I13" s="449"/>
      <c r="J13" s="911"/>
      <c r="K13" s="729"/>
      <c r="L13" s="730">
        <f>IF(SUM(F13:J13)&gt;11,11,SUM(F13:J13))</f>
        <v>0</v>
      </c>
      <c r="N13" s="255" t="str">
        <f t="shared" si="0"/>
        <v>Erreur</v>
      </c>
      <c r="P13" s="255" t="str">
        <f t="shared" si="1"/>
        <v/>
      </c>
      <c r="R13" s="255" t="str">
        <f t="shared" si="2"/>
        <v/>
      </c>
    </row>
    <row r="14" spans="1:18" ht="13.2" x14ac:dyDescent="0.25">
      <c r="B14" s="901" t="s">
        <v>80</v>
      </c>
      <c r="C14" s="901"/>
      <c r="D14" s="901"/>
      <c r="E14" s="748"/>
      <c r="F14" s="911"/>
      <c r="G14" s="449"/>
      <c r="H14" s="911"/>
      <c r="I14" s="449"/>
      <c r="J14" s="911"/>
      <c r="K14" s="729"/>
      <c r="L14" s="730">
        <f>IF(SUM(F14:J14)&gt;11,11,SUM(F14:J14))</f>
        <v>0</v>
      </c>
      <c r="N14" s="255" t="str">
        <f t="shared" si="0"/>
        <v>Erreur</v>
      </c>
      <c r="P14" s="255" t="str">
        <f t="shared" si="1"/>
        <v/>
      </c>
      <c r="R14" s="255" t="str">
        <f t="shared" si="2"/>
        <v/>
      </c>
    </row>
    <row r="15" spans="1:18" ht="13.2" x14ac:dyDescent="0.25">
      <c r="B15" s="901" t="s">
        <v>81</v>
      </c>
      <c r="C15" s="901"/>
      <c r="D15" s="901"/>
      <c r="E15" s="748"/>
      <c r="F15" s="911"/>
      <c r="G15" s="449"/>
      <c r="H15" s="911"/>
      <c r="I15" s="449"/>
      <c r="J15" s="911"/>
      <c r="K15" s="729"/>
      <c r="L15" s="730">
        <f>IF(SUM(F15:J15)&gt;11,11,SUM(F15:J15))</f>
        <v>0</v>
      </c>
      <c r="N15" s="255" t="str">
        <f t="shared" si="0"/>
        <v>Erreur</v>
      </c>
      <c r="P15" s="255" t="str">
        <f t="shared" si="1"/>
        <v/>
      </c>
      <c r="R15" s="255" t="str">
        <f t="shared" si="2"/>
        <v/>
      </c>
    </row>
    <row r="16" spans="1:18" ht="13.2" x14ac:dyDescent="0.25">
      <c r="B16" s="901" t="s">
        <v>191</v>
      </c>
      <c r="C16" s="901"/>
      <c r="D16" s="901"/>
      <c r="E16" s="901"/>
      <c r="F16" s="912"/>
      <c r="G16" s="450"/>
      <c r="H16" s="450"/>
      <c r="I16" s="450"/>
      <c r="J16" s="450"/>
      <c r="L16" s="745">
        <f>SUM(L11:L15)</f>
        <v>0</v>
      </c>
      <c r="N16" s="746"/>
    </row>
    <row r="17" spans="2:14" ht="13.2" x14ac:dyDescent="0.25">
      <c r="B17" s="901" t="s">
        <v>192</v>
      </c>
      <c r="C17" s="901"/>
      <c r="D17" s="901"/>
      <c r="E17" s="748"/>
      <c r="F17" s="795">
        <f>L16*F16</f>
        <v>0</v>
      </c>
      <c r="G17" s="123"/>
      <c r="H17" s="123"/>
      <c r="I17" s="123"/>
      <c r="J17" s="123"/>
    </row>
    <row r="18" spans="2:14" s="168" customFormat="1" ht="13.2" x14ac:dyDescent="0.25">
      <c r="C18" s="748"/>
      <c r="D18" s="123"/>
      <c r="E18" s="123"/>
      <c r="F18" s="123"/>
      <c r="G18" s="123"/>
      <c r="H18" s="123"/>
      <c r="I18" s="123"/>
      <c r="J18" s="123"/>
    </row>
    <row r="19" spans="2:14" ht="13.8" x14ac:dyDescent="0.25">
      <c r="B19" s="902" t="s">
        <v>411</v>
      </c>
      <c r="C19" s="902"/>
      <c r="D19" s="902"/>
      <c r="E19" s="902"/>
      <c r="F19" s="902"/>
      <c r="G19" s="902"/>
      <c r="H19" s="902"/>
      <c r="I19" s="902"/>
      <c r="J19" s="749"/>
    </row>
    <row r="20" spans="2:14" ht="13.2" x14ac:dyDescent="0.25">
      <c r="C20" s="748"/>
      <c r="D20" s="123"/>
      <c r="E20" s="123"/>
      <c r="F20" s="125" t="s">
        <v>73</v>
      </c>
      <c r="G20" s="124"/>
      <c r="H20" s="125" t="s">
        <v>74</v>
      </c>
      <c r="I20" s="124"/>
      <c r="J20" s="125" t="s">
        <v>75</v>
      </c>
      <c r="L20" s="167" t="s">
        <v>76</v>
      </c>
    </row>
    <row r="21" spans="2:14" ht="13.2" x14ac:dyDescent="0.25">
      <c r="C21" s="748"/>
      <c r="D21" s="123"/>
      <c r="E21" s="124"/>
      <c r="F21" s="124"/>
      <c r="G21" s="124"/>
      <c r="H21" s="124"/>
      <c r="I21" s="124"/>
      <c r="J21" s="124"/>
    </row>
    <row r="22" spans="2:14" ht="13.2" x14ac:dyDescent="0.25">
      <c r="B22" s="901" t="s">
        <v>77</v>
      </c>
      <c r="C22" s="901"/>
      <c r="D22" s="901"/>
      <c r="E22" s="748"/>
      <c r="F22" s="911"/>
      <c r="G22" s="451"/>
      <c r="H22" s="911"/>
      <c r="I22" s="451"/>
      <c r="J22" s="911"/>
      <c r="K22" s="729"/>
      <c r="L22" s="730">
        <f>IF(SUM(F22:J22)&gt;11,11,SUM(F22:J22))</f>
        <v>0</v>
      </c>
      <c r="N22" s="438" t="s">
        <v>282</v>
      </c>
    </row>
    <row r="23" spans="2:14" ht="13.2" x14ac:dyDescent="0.25">
      <c r="B23" s="901" t="s">
        <v>78</v>
      </c>
      <c r="C23" s="901"/>
      <c r="D23" s="901"/>
      <c r="E23" s="748"/>
      <c r="F23" s="911"/>
      <c r="G23" s="451"/>
      <c r="H23" s="911"/>
      <c r="I23" s="451"/>
      <c r="J23" s="911"/>
      <c r="K23" s="729"/>
      <c r="L23" s="730">
        <f t="shared" ref="L23:L26" si="3">IF(SUM(F23:J23)&gt;11,11,SUM(F23:J23))</f>
        <v>0</v>
      </c>
    </row>
    <row r="24" spans="2:14" ht="13.2" x14ac:dyDescent="0.25">
      <c r="B24" s="901" t="s">
        <v>79</v>
      </c>
      <c r="C24" s="901"/>
      <c r="D24" s="901"/>
      <c r="E24" s="748"/>
      <c r="F24" s="911"/>
      <c r="G24" s="451"/>
      <c r="H24" s="911"/>
      <c r="I24" s="451"/>
      <c r="J24" s="911"/>
      <c r="K24" s="729"/>
      <c r="L24" s="730">
        <f>IF(SUM(F24:J24)&gt;11,11,SUM(F24:J24))</f>
        <v>0</v>
      </c>
    </row>
    <row r="25" spans="2:14" ht="13.2" x14ac:dyDescent="0.25">
      <c r="B25" s="901" t="s">
        <v>80</v>
      </c>
      <c r="C25" s="901"/>
      <c r="D25" s="901"/>
      <c r="E25" s="748"/>
      <c r="F25" s="911"/>
      <c r="G25" s="451"/>
      <c r="H25" s="911"/>
      <c r="I25" s="451"/>
      <c r="J25" s="911"/>
      <c r="K25" s="729"/>
      <c r="L25" s="730">
        <f t="shared" si="3"/>
        <v>0</v>
      </c>
    </row>
    <row r="26" spans="2:14" ht="13.2" x14ac:dyDescent="0.25">
      <c r="B26" s="901" t="s">
        <v>81</v>
      </c>
      <c r="C26" s="901"/>
      <c r="D26" s="901"/>
      <c r="E26" s="748"/>
      <c r="F26" s="911"/>
      <c r="G26" s="451"/>
      <c r="H26" s="911"/>
      <c r="I26" s="451"/>
      <c r="J26" s="911"/>
      <c r="K26" s="729"/>
      <c r="L26" s="730">
        <f t="shared" si="3"/>
        <v>0</v>
      </c>
    </row>
    <row r="27" spans="2:14" ht="13.2" x14ac:dyDescent="0.25">
      <c r="B27" s="901" t="s">
        <v>191</v>
      </c>
      <c r="C27" s="901"/>
      <c r="D27" s="901"/>
      <c r="E27" s="901"/>
      <c r="F27" s="912"/>
      <c r="G27" s="450"/>
      <c r="H27" s="450"/>
      <c r="I27" s="450"/>
      <c r="J27" s="450"/>
      <c r="L27" s="745">
        <f>SUM(L22:L26)</f>
        <v>0</v>
      </c>
    </row>
    <row r="28" spans="2:14" ht="13.2" x14ac:dyDescent="0.25">
      <c r="B28" s="901" t="s">
        <v>192</v>
      </c>
      <c r="C28" s="901"/>
      <c r="D28" s="901"/>
      <c r="E28" s="748"/>
      <c r="F28" s="795">
        <f>L27*F27</f>
        <v>0</v>
      </c>
      <c r="G28" s="123"/>
      <c r="H28" s="123"/>
      <c r="I28" s="123"/>
      <c r="J28" s="123"/>
    </row>
    <row r="29" spans="2:14" s="168" customFormat="1" ht="13.2" x14ac:dyDescent="0.25">
      <c r="C29" s="748"/>
      <c r="D29" s="123"/>
      <c r="E29" s="123"/>
      <c r="F29" s="123"/>
      <c r="G29" s="123"/>
      <c r="H29" s="123"/>
      <c r="I29" s="123"/>
      <c r="J29" s="123"/>
    </row>
    <row r="30" spans="2:14" ht="13.8" x14ac:dyDescent="0.25">
      <c r="B30" s="902" t="s">
        <v>412</v>
      </c>
      <c r="C30" s="902"/>
      <c r="D30" s="902"/>
      <c r="E30" s="902"/>
      <c r="F30" s="902"/>
      <c r="G30" s="902"/>
      <c r="H30" s="902"/>
      <c r="I30" s="902"/>
      <c r="J30" s="749"/>
    </row>
    <row r="31" spans="2:14" ht="13.2" x14ac:dyDescent="0.25">
      <c r="C31" s="748"/>
      <c r="D31" s="123"/>
      <c r="E31" s="123"/>
      <c r="F31" s="125" t="s">
        <v>73</v>
      </c>
      <c r="G31" s="124"/>
      <c r="H31" s="125" t="s">
        <v>74</v>
      </c>
      <c r="I31" s="124"/>
      <c r="J31" s="125" t="s">
        <v>75</v>
      </c>
      <c r="L31" s="167" t="s">
        <v>76</v>
      </c>
    </row>
    <row r="32" spans="2:14" ht="13.2" x14ac:dyDescent="0.25">
      <c r="C32" s="748"/>
      <c r="D32" s="123"/>
      <c r="E32" s="124"/>
      <c r="F32" s="124"/>
      <c r="G32" s="124"/>
      <c r="H32" s="124"/>
      <c r="I32" s="124"/>
      <c r="J32" s="124"/>
    </row>
    <row r="33" spans="1:16" ht="13.2" x14ac:dyDescent="0.25">
      <c r="B33" s="901" t="s">
        <v>77</v>
      </c>
      <c r="C33" s="901"/>
      <c r="D33" s="901"/>
      <c r="E33" s="748"/>
      <c r="F33" s="911"/>
      <c r="G33" s="451"/>
      <c r="H33" s="911"/>
      <c r="I33" s="451"/>
      <c r="J33" s="911"/>
      <c r="K33" s="731"/>
      <c r="L33" s="730">
        <f>IF(SUM(F33:J33)&gt;11,11,SUM(F33:J33))</f>
        <v>0</v>
      </c>
      <c r="N33" s="438" t="s">
        <v>282</v>
      </c>
    </row>
    <row r="34" spans="1:16" ht="13.2" x14ac:dyDescent="0.25">
      <c r="B34" s="901" t="s">
        <v>78</v>
      </c>
      <c r="C34" s="901"/>
      <c r="D34" s="901"/>
      <c r="E34" s="748"/>
      <c r="F34" s="911"/>
      <c r="G34" s="451"/>
      <c r="H34" s="911"/>
      <c r="I34" s="451"/>
      <c r="J34" s="911"/>
      <c r="K34" s="731"/>
      <c r="L34" s="730">
        <f t="shared" ref="L34:L36" si="4">IF(SUM(F34:J34)&gt;11,11,SUM(F34:J34))</f>
        <v>0</v>
      </c>
    </row>
    <row r="35" spans="1:16" ht="13.2" x14ac:dyDescent="0.25">
      <c r="B35" s="901" t="s">
        <v>79</v>
      </c>
      <c r="C35" s="901"/>
      <c r="D35" s="901"/>
      <c r="E35" s="748"/>
      <c r="F35" s="911"/>
      <c r="G35" s="451"/>
      <c r="H35" s="911"/>
      <c r="I35" s="451"/>
      <c r="J35" s="911"/>
      <c r="K35" s="731"/>
      <c r="L35" s="730">
        <f t="shared" si="4"/>
        <v>0</v>
      </c>
    </row>
    <row r="36" spans="1:16" ht="13.2" x14ac:dyDescent="0.25">
      <c r="B36" s="901" t="s">
        <v>80</v>
      </c>
      <c r="C36" s="901"/>
      <c r="D36" s="901"/>
      <c r="E36" s="748"/>
      <c r="F36" s="911"/>
      <c r="G36" s="451"/>
      <c r="H36" s="911"/>
      <c r="I36" s="451"/>
      <c r="J36" s="911"/>
      <c r="K36" s="731"/>
      <c r="L36" s="730">
        <f t="shared" si="4"/>
        <v>0</v>
      </c>
    </row>
    <row r="37" spans="1:16" ht="13.2" x14ac:dyDescent="0.25">
      <c r="B37" s="901" t="s">
        <v>81</v>
      </c>
      <c r="C37" s="901"/>
      <c r="D37" s="901"/>
      <c r="E37" s="748"/>
      <c r="F37" s="911"/>
      <c r="G37" s="451"/>
      <c r="H37" s="911"/>
      <c r="I37" s="451"/>
      <c r="J37" s="911"/>
      <c r="K37" s="731"/>
      <c r="L37" s="730">
        <f>IF(SUM(F37:J37)&gt;11,11,SUM(F37:J37))</f>
        <v>0</v>
      </c>
    </row>
    <row r="38" spans="1:16" ht="13.2" x14ac:dyDescent="0.25">
      <c r="B38" s="901" t="s">
        <v>191</v>
      </c>
      <c r="C38" s="901"/>
      <c r="D38" s="901"/>
      <c r="E38" s="901"/>
      <c r="F38" s="912"/>
      <c r="G38" s="450"/>
      <c r="H38" s="450"/>
      <c r="I38" s="450"/>
      <c r="J38" s="450"/>
      <c r="L38" s="745">
        <f>SUM(L33:L37)</f>
        <v>0</v>
      </c>
    </row>
    <row r="39" spans="1:16" ht="13.2" x14ac:dyDescent="0.25">
      <c r="B39" s="901" t="s">
        <v>192</v>
      </c>
      <c r="C39" s="901"/>
      <c r="D39" s="901"/>
      <c r="E39" s="748"/>
      <c r="F39" s="795">
        <f>L38*F38</f>
        <v>0</v>
      </c>
      <c r="G39" s="123"/>
      <c r="H39" s="123"/>
      <c r="I39" s="123"/>
      <c r="J39" s="123"/>
    </row>
    <row r="40" spans="1:16" s="168" customFormat="1" ht="13.2" x14ac:dyDescent="0.25">
      <c r="A40" s="748"/>
      <c r="B40" s="123"/>
      <c r="C40" s="123"/>
      <c r="D40" s="123"/>
      <c r="E40" s="123"/>
      <c r="F40" s="123"/>
      <c r="G40" s="123"/>
      <c r="H40" s="123"/>
      <c r="L40" s="732">
        <f>(F28+F39)/('6. Calcul tx occ. LAE3'!H31+'6. Calcul tx occ. LAE2'!H31)</f>
        <v>0</v>
      </c>
      <c r="N40" s="707" t="s">
        <v>354</v>
      </c>
    </row>
    <row r="42" spans="1:16" ht="13.2" x14ac:dyDescent="0.25">
      <c r="A42" s="808">
        <f>A3</f>
        <v>0</v>
      </c>
      <c r="B42" s="808"/>
      <c r="C42" s="808"/>
      <c r="D42" s="808"/>
      <c r="E42" s="808"/>
    </row>
    <row r="44" spans="1:16" ht="13.8" x14ac:dyDescent="0.25">
      <c r="A44" s="169" t="s">
        <v>400</v>
      </c>
      <c r="J44" s="170" t="s">
        <v>89</v>
      </c>
      <c r="L44" s="170"/>
      <c r="N44" s="411" t="s">
        <v>194</v>
      </c>
      <c r="O44" s="168"/>
      <c r="P44" s="411" t="s">
        <v>195</v>
      </c>
    </row>
    <row r="45" spans="1:16" ht="12" x14ac:dyDescent="0.25">
      <c r="L45" s="170"/>
      <c r="N45" s="211"/>
      <c r="P45" s="211"/>
    </row>
    <row r="46" spans="1:16" ht="13.2" x14ac:dyDescent="0.25">
      <c r="A46" s="171" t="s">
        <v>369</v>
      </c>
      <c r="J46" s="733" t="str">
        <f>IF(L16&gt;=55,1,"Faux")</f>
        <v>Faux</v>
      </c>
      <c r="L46" s="734"/>
      <c r="N46" s="733">
        <f>IF(L40&gt;=11,1,L40/11)</f>
        <v>0</v>
      </c>
      <c r="P46" s="733">
        <f>IF(L40&gt;=7,1,L40/7)</f>
        <v>0</v>
      </c>
    </row>
    <row r="47" spans="1:16" x14ac:dyDescent="0.2">
      <c r="A47" s="171"/>
      <c r="L47" s="172"/>
    </row>
    <row r="48" spans="1:16" ht="13.2" x14ac:dyDescent="0.25">
      <c r="A48" s="171" t="s">
        <v>370</v>
      </c>
      <c r="F48" s="172"/>
      <c r="G48" s="172"/>
      <c r="H48" s="172"/>
      <c r="J48" s="733" t="str">
        <f>IF(F16*5&gt;=240,1,"Faux")</f>
        <v>Faux</v>
      </c>
      <c r="L48" s="462"/>
      <c r="N48" s="733">
        <f>IF((F27+F38)*5&gt;=225,1,(F27+F38)*5/225)</f>
        <v>0</v>
      </c>
      <c r="P48" s="733">
        <f>IF((F27+F38)*5&gt;=195,1,(F27+F38)*5/195)</f>
        <v>0</v>
      </c>
    </row>
    <row r="49" spans="1:19" x14ac:dyDescent="0.2">
      <c r="A49" s="171"/>
      <c r="F49" s="172"/>
      <c r="G49" s="172"/>
      <c r="H49" s="172"/>
      <c r="L49" s="172"/>
    </row>
    <row r="50" spans="1:19" ht="12.75" customHeight="1" x14ac:dyDescent="0.2">
      <c r="A50" s="173"/>
      <c r="B50" s="175"/>
      <c r="C50" s="176"/>
      <c r="D50" s="175"/>
      <c r="E50" s="174"/>
      <c r="F50" s="175"/>
      <c r="G50" s="178"/>
      <c r="H50" s="172"/>
      <c r="J50" s="177"/>
      <c r="K50" s="177"/>
      <c r="L50" s="177"/>
      <c r="N50" s="177"/>
      <c r="O50" s="177"/>
      <c r="P50" s="177"/>
      <c r="Q50" s="177"/>
    </row>
    <row r="51" spans="1:19" ht="12.75" customHeight="1" x14ac:dyDescent="0.25">
      <c r="A51" s="179" t="s">
        <v>402</v>
      </c>
      <c r="B51" s="175"/>
      <c r="C51" s="176"/>
      <c r="D51" s="175"/>
      <c r="E51" s="174"/>
      <c r="F51" s="175"/>
      <c r="G51" s="180"/>
      <c r="H51" s="764" t="s">
        <v>393</v>
      </c>
      <c r="J51" s="213">
        <f>IF('6. Calcul tx occ. LAE3'!B20=0,0,IF('6. Calcul tx occ. LAE3'!B33&lt;=1,'6. Calcul tx occ. LAE3'!B24*0.28*128*'7. Horaire + subv.'!J46*'7. Horaire + subv.'!J48,('6. Calcul tx occ. LAE3'!B24*0.28*128*'7. Horaire + subv.'!J46*'7. Horaire + subv.'!J48)/'6. Calcul tx occ. LAE3'!B33))</f>
        <v>0</v>
      </c>
      <c r="K51" s="773"/>
      <c r="L51" s="773"/>
      <c r="M51" s="412"/>
      <c r="N51" s="213">
        <f>IF('6. Calcul tx occ. LAE3'!H33&lt;=1,'6. Calcul tx occ. LAE3'!H24*0.24*86*'7. Horaire + subv.'!N46*'7. Horaire + subv.'!N48,('6. Calcul tx occ. LAE3'!H24*0.24*86*'7. Horaire + subv.'!N46*'7. Horaire + subv.'!N48)/'6. Calcul tx occ. LAE3'!H33)</f>
        <v>0</v>
      </c>
      <c r="O51" s="773"/>
      <c r="P51" s="213">
        <f>IF('6. Calcul tx occ. LAE3'!K33&lt;=1,'6. Calcul tx occ. LAE3'!K24*0.24*82*'7. Horaire + subv.'!P46*'7. Horaire + subv.'!P48,('6. Calcul tx occ. LAE3'!K24*0.24*82*'7. Horaire + subv.'!P46*'7. Horaire + subv.'!P48)/'6. Calcul tx occ. LAE3'!K33)</f>
        <v>0</v>
      </c>
      <c r="Q51" s="177"/>
    </row>
    <row r="52" spans="1:19" ht="12.75" customHeight="1" x14ac:dyDescent="0.25">
      <c r="A52" s="173"/>
      <c r="B52" s="175"/>
      <c r="C52" s="176"/>
      <c r="D52" s="175"/>
      <c r="E52" s="174"/>
      <c r="F52" s="175"/>
      <c r="G52" s="178"/>
      <c r="H52" s="172"/>
      <c r="J52" s="773"/>
      <c r="K52" s="773"/>
      <c r="L52" s="773"/>
      <c r="M52" s="412"/>
      <c r="N52" s="773"/>
      <c r="O52" s="773"/>
      <c r="P52" s="773"/>
      <c r="Q52" s="177"/>
    </row>
    <row r="53" spans="1:19" ht="13.2" x14ac:dyDescent="0.25">
      <c r="A53" s="173" t="s">
        <v>403</v>
      </c>
      <c r="B53" s="175"/>
      <c r="C53" s="176"/>
      <c r="D53" s="175"/>
      <c r="E53" s="174"/>
      <c r="F53" s="175"/>
      <c r="G53" s="180"/>
      <c r="H53" s="764" t="s">
        <v>392</v>
      </c>
      <c r="J53" s="213">
        <f>'7. Horaire + subv. LAE2'!J51</f>
        <v>0</v>
      </c>
      <c r="K53" s="773"/>
      <c r="L53" s="773"/>
      <c r="M53" s="412"/>
      <c r="N53" s="213">
        <f>'7. Horaire + subv. LAE2'!N51</f>
        <v>0</v>
      </c>
      <c r="O53" s="773"/>
      <c r="P53" s="213">
        <f>'7. Horaire + subv. LAE2'!P51</f>
        <v>0</v>
      </c>
    </row>
    <row r="54" spans="1:19" ht="13.8" thickBot="1" x14ac:dyDescent="0.3">
      <c r="A54" s="173"/>
      <c r="B54" s="175"/>
      <c r="C54" s="176"/>
      <c r="D54" s="175"/>
      <c r="E54" s="174"/>
      <c r="F54" s="175"/>
      <c r="G54" s="180"/>
      <c r="H54" s="764"/>
      <c r="J54" s="770"/>
      <c r="K54" s="771"/>
      <c r="L54" s="771"/>
      <c r="M54" s="772"/>
      <c r="N54" s="770"/>
      <c r="O54" s="771"/>
      <c r="P54" s="770"/>
    </row>
    <row r="55" spans="1:19" ht="13.8" thickBot="1" x14ac:dyDescent="0.3">
      <c r="A55" s="173" t="s">
        <v>404</v>
      </c>
      <c r="B55" s="175"/>
      <c r="C55" s="176"/>
      <c r="D55" s="175"/>
      <c r="E55" s="174"/>
      <c r="F55" s="175"/>
      <c r="G55" s="180"/>
      <c r="H55" s="764" t="s">
        <v>405</v>
      </c>
      <c r="J55" s="181">
        <f>J51+J53</f>
        <v>0</v>
      </c>
      <c r="N55" s="181">
        <f>N51+N53</f>
        <v>0</v>
      </c>
      <c r="P55" s="774">
        <f>P51+P53</f>
        <v>0</v>
      </c>
      <c r="Q55" s="775">
        <f>J55+N55+P55</f>
        <v>0</v>
      </c>
    </row>
    <row r="56" spans="1:19" ht="12" x14ac:dyDescent="0.25">
      <c r="A56" s="179"/>
      <c r="B56" s="175"/>
      <c r="C56" s="176"/>
      <c r="D56" s="175"/>
      <c r="E56" s="174"/>
      <c r="F56" s="175"/>
      <c r="G56" s="180"/>
      <c r="H56" s="172"/>
    </row>
    <row r="58" spans="1:19" ht="12" x14ac:dyDescent="0.25">
      <c r="A58" s="747" t="s">
        <v>379</v>
      </c>
      <c r="B58" s="709"/>
      <c r="C58" s="709"/>
      <c r="D58" s="709"/>
      <c r="E58" s="709"/>
      <c r="F58" s="710"/>
      <c r="G58" s="376"/>
      <c r="H58" s="377"/>
      <c r="I58" s="378"/>
      <c r="J58" s="379">
        <v>0</v>
      </c>
      <c r="K58" s="380"/>
      <c r="N58" s="379">
        <v>0</v>
      </c>
      <c r="O58" s="381"/>
      <c r="P58" s="379">
        <v>0</v>
      </c>
    </row>
    <row r="59" spans="1:19" ht="12" x14ac:dyDescent="0.25">
      <c r="A59" s="747" t="s">
        <v>380</v>
      </c>
      <c r="B59" s="709"/>
      <c r="C59" s="709"/>
      <c r="D59" s="709"/>
      <c r="E59" s="709"/>
      <c r="F59" s="710"/>
      <c r="G59" s="376"/>
      <c r="H59" s="377"/>
      <c r="I59" s="378"/>
      <c r="J59" s="382">
        <v>0</v>
      </c>
      <c r="K59" s="380"/>
      <c r="N59" s="382">
        <v>0</v>
      </c>
      <c r="O59"/>
      <c r="P59" s="382">
        <v>0</v>
      </c>
      <c r="Q59" s="740" t="s">
        <v>371</v>
      </c>
      <c r="R59" s="740" t="s">
        <v>373</v>
      </c>
      <c r="S59" s="741" t="s">
        <v>372</v>
      </c>
    </row>
    <row r="60" spans="1:19" ht="12" x14ac:dyDescent="0.25">
      <c r="A60" s="376"/>
      <c r="B60" s="376"/>
      <c r="C60" s="376"/>
      <c r="D60" s="376"/>
      <c r="E60" s="376"/>
      <c r="F60" s="376"/>
      <c r="G60" s="376"/>
      <c r="H60" s="378"/>
      <c r="I60" s="378"/>
      <c r="J60" s="383"/>
      <c r="K60" s="380"/>
      <c r="N60" s="383"/>
      <c r="O60"/>
      <c r="P60" s="383"/>
      <c r="Q60" s="742" t="s">
        <v>340</v>
      </c>
      <c r="R60" s="742" t="s">
        <v>340</v>
      </c>
      <c r="S60" s="742" t="s">
        <v>340</v>
      </c>
    </row>
    <row r="61" spans="1:19" ht="13.2" x14ac:dyDescent="0.25">
      <c r="A61" s="376" t="s">
        <v>151</v>
      </c>
      <c r="B61" s="376"/>
      <c r="C61" s="376"/>
      <c r="D61" s="376"/>
      <c r="E61" s="376"/>
      <c r="F61" s="376"/>
      <c r="G61" s="376"/>
      <c r="H61" s="378"/>
      <c r="I61" s="378"/>
      <c r="J61" s="384">
        <f>J55-J58-J59</f>
        <v>0</v>
      </c>
      <c r="K61" s="380"/>
      <c r="N61" s="384">
        <f>N55-N58-N59</f>
        <v>0</v>
      </c>
      <c r="O61"/>
      <c r="P61" s="384">
        <f>P55-P58-P59</f>
        <v>0</v>
      </c>
      <c r="Q61" s="743" t="e">
        <f>J61/(J58+J59)</f>
        <v>#DIV/0!</v>
      </c>
      <c r="R61" s="744" t="e">
        <f>N61/(N58+N59)</f>
        <v>#DIV/0!</v>
      </c>
      <c r="S61" s="744" t="e">
        <f>P61/(P58+P59)</f>
        <v>#DIV/0!</v>
      </c>
    </row>
    <row r="62" spans="1:19" ht="12" thickBot="1" x14ac:dyDescent="0.25"/>
    <row r="63" spans="1:19" ht="13.8" thickBot="1" x14ac:dyDescent="0.3">
      <c r="A63" s="376" t="s">
        <v>155</v>
      </c>
      <c r="H63" s="764" t="s">
        <v>405</v>
      </c>
      <c r="J63" s="387">
        <f>J61+N61+P61</f>
        <v>0</v>
      </c>
    </row>
    <row r="64" spans="1:19" ht="12" x14ac:dyDescent="0.25">
      <c r="A64" s="735"/>
    </row>
    <row r="65" spans="1:19" s="187" customFormat="1" ht="12" x14ac:dyDescent="0.25">
      <c r="A65" s="735"/>
      <c r="B65" s="167"/>
      <c r="C65" s="167"/>
      <c r="D65" s="167"/>
      <c r="E65" s="167"/>
      <c r="F65" s="167"/>
      <c r="G65" s="167"/>
      <c r="H65" s="414" t="s">
        <v>226</v>
      </c>
      <c r="I65" s="415"/>
      <c r="J65" s="736">
        <f>IF('6. Calcul tx occ. LAE3'!B33&lt;=1,'6. Calcul tx occ. LAE3'!B24*35.84,('6. Calcul tx occ. LAE3'!B24/'6. Calcul tx occ. LAE3'!B33)*35.84)</f>
        <v>0</v>
      </c>
      <c r="K65" s="737"/>
      <c r="L65" s="737"/>
      <c r="M65" s="737"/>
      <c r="N65" s="737">
        <f>IF('6. Calcul tx occ. LAE3'!H33&lt;=1,IF(L40&lt;=11,IF('6. Calcul tx occ. LAE3'!H31&lt;93.75,((('6. Calcul tx occ. LAE3'!H24*0.24*86)/11*L40)/93.75*'6. Calcul tx occ. LAE3'!H31),('6. Calcul tx occ. LAE3'!H24*0.24*86)/11*L40),IF('6. Calcul tx occ. LAE3'!H31&lt;93.75,(('6. Calcul tx occ. LAE3'!H24*0.24*86)/93.75*'6. Calcul tx occ. LAE3'!H31),'6. Calcul tx occ. LAE3'!H24*0.24*86)),"TO&gt;100%, vérification manuelle SPAJ")</f>
        <v>0</v>
      </c>
      <c r="O65" s="737"/>
      <c r="P65" s="738">
        <f>IF('6. Calcul tx occ. LAE3'!K33&lt;=1,IF(L40&lt;=7,IF('6. Calcul tx occ. LAE3'!K31&lt;81.25,((('6. Calcul tx occ. LAE3'!K24*0.24*86)/7*L40)/81.25*'6. Calcul tx occ. LAE3'!K31),('6. Calcul tx occ. LAE3'!K24*0.24*82)/7*L40),IF('6. Calcul tx occ. LAE3'!K31&lt;81.25,(('6. Calcul tx occ. LAE2'!K24*0.24*82)/81.25*'6. Calcul tx occ. LAE3'!K31),'6. Calcul tx occ. LAE3'!K24*0.24*82)),"TO&gt;100%, vérification manuelle SPAJ")</f>
        <v>0</v>
      </c>
      <c r="Q65" s="739"/>
      <c r="R65" s="167"/>
      <c r="S65" s="167"/>
    </row>
    <row r="66" spans="1:19" s="187" customFormat="1" ht="12" x14ac:dyDescent="0.25">
      <c r="A66" s="735"/>
      <c r="B66" s="167"/>
      <c r="C66" s="167"/>
      <c r="D66" s="167"/>
      <c r="E66" s="167"/>
      <c r="F66" s="167"/>
      <c r="G66" s="167"/>
      <c r="H66" s="414" t="s">
        <v>310</v>
      </c>
      <c r="I66" s="415"/>
      <c r="J66" s="487" t="str">
        <f>IF(J65=J51,"OK","Erreur")</f>
        <v>OK</v>
      </c>
      <c r="K66" s="415"/>
      <c r="L66" s="415"/>
      <c r="M66" s="415"/>
      <c r="N66" s="488" t="str">
        <f>IF(N65=N51,"OK","Erreur")</f>
        <v>OK</v>
      </c>
      <c r="O66" s="489"/>
      <c r="P66" s="490" t="str">
        <f>IF(P65=P51,"OK","Erreur")</f>
        <v>OK</v>
      </c>
      <c r="R66" s="167"/>
      <c r="S66" s="167"/>
    </row>
    <row r="67" spans="1:19" s="187" customFormat="1" x14ac:dyDescent="0.2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R67" s="167"/>
      <c r="S67" s="167"/>
    </row>
    <row r="68" spans="1:19" s="187" customFormat="1" ht="12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438"/>
      <c r="M68" s="167"/>
      <c r="N68" s="167"/>
      <c r="O68" s="167"/>
      <c r="P68" s="167"/>
      <c r="R68" s="167"/>
      <c r="S68" s="167"/>
    </row>
    <row r="69" spans="1:19" ht="12" x14ac:dyDescent="0.25">
      <c r="L69" s="412"/>
    </row>
    <row r="70" spans="1:19" ht="12" x14ac:dyDescent="0.25">
      <c r="L70" s="412"/>
    </row>
    <row r="71" spans="1:19" ht="24" customHeight="1" x14ac:dyDescent="0.2"/>
  </sheetData>
  <sheetProtection selectLockedCells="1"/>
  <mergeCells count="27">
    <mergeCell ref="B13:D13"/>
    <mergeCell ref="A1:C1"/>
    <mergeCell ref="A3:E3"/>
    <mergeCell ref="B8:I8"/>
    <mergeCell ref="B11:D11"/>
    <mergeCell ref="B12:D12"/>
    <mergeCell ref="B28:D28"/>
    <mergeCell ref="B14:D14"/>
    <mergeCell ref="B15:D15"/>
    <mergeCell ref="B16:E16"/>
    <mergeCell ref="B17:D17"/>
    <mergeCell ref="B19:I19"/>
    <mergeCell ref="B22:D22"/>
    <mergeCell ref="B23:D23"/>
    <mergeCell ref="B24:D24"/>
    <mergeCell ref="B25:D25"/>
    <mergeCell ref="B26:D26"/>
    <mergeCell ref="B27:E27"/>
    <mergeCell ref="B38:E38"/>
    <mergeCell ref="B39:D39"/>
    <mergeCell ref="A42:E42"/>
    <mergeCell ref="B30:I30"/>
    <mergeCell ref="B33:D33"/>
    <mergeCell ref="B34:D34"/>
    <mergeCell ref="B35:D35"/>
    <mergeCell ref="B36:D36"/>
    <mergeCell ref="B37:D37"/>
  </mergeCells>
  <pageMargins left="0.39370078740157483" right="0.39370078740157483" top="0.62992125984251968" bottom="0.6692913385826772" header="0.51181102362204722" footer="0.39370078740157483"/>
  <pageSetup paperSize="9" scale="95" fitToHeight="0" orientation="landscape" r:id="rId1"/>
  <headerFooter alignWithMargins="0">
    <oddFooter>&amp;C&amp;P&amp;RFormulaire comptes - version 31.08.2022/ SPAJ-VL/NS</oddFooter>
  </headerFooter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view="pageBreakPreview" topLeftCell="A7" zoomScaleNormal="100" zoomScaleSheetLayoutView="100" workbookViewId="0">
      <selection activeCell="B6" sqref="B6"/>
    </sheetView>
  </sheetViews>
  <sheetFormatPr baseColWidth="10" defaultColWidth="11.375" defaultRowHeight="13.2" x14ac:dyDescent="0.25"/>
  <cols>
    <col min="1" max="1" width="1.875" style="265" customWidth="1"/>
    <col min="2" max="2" width="50.375" style="265" customWidth="1"/>
    <col min="3" max="3" width="19.375" style="265" customWidth="1"/>
    <col min="4" max="4" width="11.125" style="691" bestFit="1" customWidth="1"/>
    <col min="5" max="5" width="18.125" style="265" customWidth="1"/>
    <col min="6" max="6" width="8.625" style="265" customWidth="1"/>
    <col min="7" max="16384" width="11.375" style="265"/>
  </cols>
  <sheetData>
    <row r="1" spans="1:5" s="6" customFormat="1" x14ac:dyDescent="0.25">
      <c r="D1" s="689"/>
    </row>
    <row r="2" spans="1:5" s="6" customFormat="1" x14ac:dyDescent="0.25">
      <c r="D2" s="689"/>
    </row>
    <row r="3" spans="1:5" s="6" customFormat="1" x14ac:dyDescent="0.25">
      <c r="D3" s="689"/>
    </row>
    <row r="4" spans="1:5" s="6" customFormat="1" x14ac:dyDescent="0.25">
      <c r="B4" s="186"/>
      <c r="C4" s="905" t="s">
        <v>352</v>
      </c>
      <c r="D4" s="906"/>
      <c r="E4" s="906"/>
    </row>
    <row r="5" spans="1:5" s="6" customFormat="1" x14ac:dyDescent="0.25">
      <c r="B5" s="113" t="s">
        <v>377</v>
      </c>
      <c r="C5" s="906"/>
      <c r="D5" s="906"/>
      <c r="E5" s="906"/>
    </row>
    <row r="6" spans="1:5" s="6" customFormat="1" x14ac:dyDescent="0.25">
      <c r="B6" s="113" t="s">
        <v>381</v>
      </c>
      <c r="C6" s="114"/>
      <c r="D6" s="690"/>
      <c r="E6" s="192"/>
    </row>
    <row r="7" spans="1:5" s="6" customFormat="1" x14ac:dyDescent="0.25">
      <c r="B7" s="133" t="s">
        <v>84</v>
      </c>
      <c r="C7" s="116"/>
      <c r="D7" s="690"/>
      <c r="E7" s="192"/>
    </row>
    <row r="8" spans="1:5" s="6" customFormat="1" ht="12.75" customHeight="1" x14ac:dyDescent="0.25">
      <c r="B8" s="133" t="s">
        <v>85</v>
      </c>
      <c r="C8" s="1"/>
      <c r="D8" s="690"/>
      <c r="E8" s="192"/>
    </row>
    <row r="9" spans="1:5" s="6" customFormat="1" x14ac:dyDescent="0.25">
      <c r="B9" s="191"/>
      <c r="C9" s="191"/>
      <c r="D9" s="690"/>
      <c r="E9" s="191"/>
    </row>
    <row r="10" spans="1:5" ht="15.75" customHeight="1" x14ac:dyDescent="0.25">
      <c r="B10" s="264" t="s">
        <v>107</v>
      </c>
      <c r="C10" s="808">
        <f>'Instructions + formulaire'!C66</f>
        <v>0</v>
      </c>
      <c r="D10" s="808"/>
    </row>
    <row r="11" spans="1:5" ht="6.6" customHeight="1" x14ac:dyDescent="0.25">
      <c r="C11" s="266"/>
    </row>
    <row r="12" spans="1:5" x14ac:dyDescent="0.25">
      <c r="B12" s="402"/>
      <c r="C12" s="463">
        <v>2025</v>
      </c>
      <c r="D12" s="692">
        <f>+C12-1</f>
        <v>2024</v>
      </c>
    </row>
    <row r="13" spans="1:5" ht="6" customHeight="1" x14ac:dyDescent="0.25">
      <c r="C13" s="266"/>
      <c r="D13" s="693"/>
    </row>
    <row r="14" spans="1:5" s="195" customFormat="1" x14ac:dyDescent="0.2">
      <c r="A14" s="610"/>
      <c r="B14" s="611"/>
      <c r="C14" s="612"/>
      <c r="D14" s="612"/>
      <c r="E14" s="612"/>
    </row>
    <row r="15" spans="1:5" s="195" customFormat="1" ht="15.75" customHeight="1" x14ac:dyDescent="0.2">
      <c r="A15" s="903" t="s">
        <v>342</v>
      </c>
      <c r="B15" s="820"/>
      <c r="C15" s="820"/>
      <c r="D15" s="820"/>
      <c r="E15" s="904"/>
    </row>
    <row r="16" spans="1:5" s="680" customFormat="1" x14ac:dyDescent="0.2">
      <c r="A16" s="618"/>
      <c r="B16" s="599"/>
      <c r="C16" s="598"/>
      <c r="D16" s="694"/>
    </row>
    <row r="17" spans="1:7" s="680" customFormat="1" x14ac:dyDescent="0.25">
      <c r="A17" s="618"/>
      <c r="B17" s="599" t="s">
        <v>341</v>
      </c>
      <c r="C17" s="705">
        <f>'1. Bilan'!E50</f>
        <v>0</v>
      </c>
      <c r="D17" s="694"/>
      <c r="F17" s="706" t="str">
        <f>IF(C17='2. Résultat'!G114,"OK","pas OK")</f>
        <v>OK</v>
      </c>
      <c r="G17" s="704" t="s">
        <v>353</v>
      </c>
    </row>
    <row r="18" spans="1:7" s="680" customFormat="1" x14ac:dyDescent="0.2">
      <c r="A18" s="618"/>
      <c r="B18" s="599"/>
      <c r="C18" s="598"/>
      <c r="D18" s="694"/>
    </row>
    <row r="19" spans="1:7" s="680" customFormat="1" x14ac:dyDescent="0.2">
      <c r="A19" s="618"/>
      <c r="B19" s="599"/>
      <c r="C19" s="598"/>
      <c r="D19" s="694"/>
    </row>
    <row r="20" spans="1:7" s="645" customFormat="1" x14ac:dyDescent="0.2">
      <c r="A20" s="618"/>
      <c r="B20" s="681" t="s">
        <v>343</v>
      </c>
      <c r="C20" s="682"/>
      <c r="D20" s="695"/>
    </row>
    <row r="21" spans="1:7" s="680" customFormat="1" x14ac:dyDescent="0.2">
      <c r="A21" s="618"/>
      <c r="B21" s="599"/>
      <c r="C21" s="598"/>
      <c r="D21" s="694"/>
    </row>
    <row r="22" spans="1:7" s="680" customFormat="1" ht="26.4" x14ac:dyDescent="0.2">
      <c r="A22" s="618"/>
      <c r="B22" s="599" t="s">
        <v>348</v>
      </c>
      <c r="C22" s="694" t="s">
        <v>347</v>
      </c>
      <c r="D22" s="694" t="s">
        <v>349</v>
      </c>
      <c r="E22" s="698" t="s">
        <v>350</v>
      </c>
    </row>
    <row r="23" spans="1:7" s="680" customFormat="1" x14ac:dyDescent="0.2">
      <c r="A23" s="618"/>
      <c r="B23" s="683" t="s">
        <v>344</v>
      </c>
      <c r="C23" s="684">
        <v>0</v>
      </c>
      <c r="D23" s="699" t="e">
        <f>C23/$C$37</f>
        <v>#DIV/0!</v>
      </c>
      <c r="E23" s="702" t="e">
        <f>D23*$C$17</f>
        <v>#DIV/0!</v>
      </c>
    </row>
    <row r="24" spans="1:7" s="680" customFormat="1" x14ac:dyDescent="0.2">
      <c r="A24" s="618"/>
      <c r="B24" s="683" t="s">
        <v>345</v>
      </c>
      <c r="C24" s="684">
        <v>0</v>
      </c>
      <c r="D24" s="699" t="e">
        <f t="shared" ref="D24:D36" si="0">C24/$C$37</f>
        <v>#DIV/0!</v>
      </c>
      <c r="E24" s="702" t="e">
        <f t="shared" ref="E24:E36" si="1">D24*$C$17</f>
        <v>#DIV/0!</v>
      </c>
    </row>
    <row r="25" spans="1:7" s="680" customFormat="1" x14ac:dyDescent="0.2">
      <c r="A25" s="618"/>
      <c r="B25" s="683" t="s">
        <v>346</v>
      </c>
      <c r="C25" s="684">
        <v>0</v>
      </c>
      <c r="D25" s="699" t="e">
        <f t="shared" si="0"/>
        <v>#DIV/0!</v>
      </c>
      <c r="E25" s="702" t="e">
        <f t="shared" si="1"/>
        <v>#DIV/0!</v>
      </c>
    </row>
    <row r="26" spans="1:7" s="680" customFormat="1" x14ac:dyDescent="0.2">
      <c r="A26" s="618"/>
      <c r="B26" s="683"/>
      <c r="C26" s="684">
        <v>0</v>
      </c>
      <c r="D26" s="699" t="e">
        <f t="shared" si="0"/>
        <v>#DIV/0!</v>
      </c>
      <c r="E26" s="702" t="e">
        <f t="shared" si="1"/>
        <v>#DIV/0!</v>
      </c>
    </row>
    <row r="27" spans="1:7" s="680" customFormat="1" x14ac:dyDescent="0.2">
      <c r="A27" s="618"/>
      <c r="B27" s="685"/>
      <c r="C27" s="684">
        <v>0</v>
      </c>
      <c r="D27" s="699" t="e">
        <f t="shared" si="0"/>
        <v>#DIV/0!</v>
      </c>
      <c r="E27" s="702" t="e">
        <f t="shared" si="1"/>
        <v>#DIV/0!</v>
      </c>
    </row>
    <row r="28" spans="1:7" s="680" customFormat="1" x14ac:dyDescent="0.2">
      <c r="A28" s="618"/>
      <c r="B28" s="685"/>
      <c r="C28" s="684">
        <v>0</v>
      </c>
      <c r="D28" s="699" t="e">
        <f t="shared" si="0"/>
        <v>#DIV/0!</v>
      </c>
      <c r="E28" s="702" t="e">
        <f t="shared" si="1"/>
        <v>#DIV/0!</v>
      </c>
    </row>
    <row r="29" spans="1:7" s="680" customFormat="1" x14ac:dyDescent="0.2">
      <c r="A29" s="618"/>
      <c r="B29" s="685"/>
      <c r="C29" s="684">
        <v>0</v>
      </c>
      <c r="D29" s="699" t="e">
        <f t="shared" si="0"/>
        <v>#DIV/0!</v>
      </c>
      <c r="E29" s="702" t="e">
        <f t="shared" si="1"/>
        <v>#DIV/0!</v>
      </c>
    </row>
    <row r="30" spans="1:7" s="680" customFormat="1" x14ac:dyDescent="0.2">
      <c r="A30" s="618"/>
      <c r="B30" s="685"/>
      <c r="C30" s="684">
        <v>0</v>
      </c>
      <c r="D30" s="699" t="e">
        <f t="shared" si="0"/>
        <v>#DIV/0!</v>
      </c>
      <c r="E30" s="702" t="e">
        <f t="shared" si="1"/>
        <v>#DIV/0!</v>
      </c>
    </row>
    <row r="31" spans="1:7" s="680" customFormat="1" x14ac:dyDescent="0.2">
      <c r="A31" s="618"/>
      <c r="B31" s="683"/>
      <c r="C31" s="684">
        <v>0</v>
      </c>
      <c r="D31" s="699" t="e">
        <f t="shared" si="0"/>
        <v>#DIV/0!</v>
      </c>
      <c r="E31" s="702" t="e">
        <f t="shared" si="1"/>
        <v>#DIV/0!</v>
      </c>
    </row>
    <row r="32" spans="1:7" s="680" customFormat="1" x14ac:dyDescent="0.2">
      <c r="A32" s="618"/>
      <c r="B32" s="683"/>
      <c r="C32" s="684">
        <v>0</v>
      </c>
      <c r="D32" s="699" t="e">
        <f t="shared" si="0"/>
        <v>#DIV/0!</v>
      </c>
      <c r="E32" s="702" t="e">
        <f t="shared" si="1"/>
        <v>#DIV/0!</v>
      </c>
    </row>
    <row r="33" spans="1:6" s="680" customFormat="1" x14ac:dyDescent="0.2">
      <c r="A33" s="618"/>
      <c r="B33" s="683"/>
      <c r="C33" s="684">
        <v>0</v>
      </c>
      <c r="D33" s="699" t="e">
        <f t="shared" si="0"/>
        <v>#DIV/0!</v>
      </c>
      <c r="E33" s="702" t="e">
        <f t="shared" si="1"/>
        <v>#DIV/0!</v>
      </c>
    </row>
    <row r="34" spans="1:6" s="680" customFormat="1" x14ac:dyDescent="0.2">
      <c r="A34" s="618"/>
      <c r="B34" s="683"/>
      <c r="C34" s="684">
        <v>0</v>
      </c>
      <c r="D34" s="699" t="e">
        <f t="shared" si="0"/>
        <v>#DIV/0!</v>
      </c>
      <c r="E34" s="702" t="e">
        <f t="shared" si="1"/>
        <v>#DIV/0!</v>
      </c>
    </row>
    <row r="35" spans="1:6" s="680" customFormat="1" x14ac:dyDescent="0.2">
      <c r="A35" s="618"/>
      <c r="B35" s="683"/>
      <c r="C35" s="684">
        <v>0</v>
      </c>
      <c r="D35" s="699" t="e">
        <f t="shared" si="0"/>
        <v>#DIV/0!</v>
      </c>
      <c r="E35" s="702" t="e">
        <f t="shared" si="1"/>
        <v>#DIV/0!</v>
      </c>
    </row>
    <row r="36" spans="1:6" s="680" customFormat="1" x14ac:dyDescent="0.2">
      <c r="A36" s="618"/>
      <c r="B36" s="683"/>
      <c r="C36" s="684">
        <v>0</v>
      </c>
      <c r="D36" s="699" t="e">
        <f t="shared" si="0"/>
        <v>#DIV/0!</v>
      </c>
      <c r="E36" s="702" t="e">
        <f t="shared" si="1"/>
        <v>#DIV/0!</v>
      </c>
    </row>
    <row r="37" spans="1:6" s="686" customFormat="1" x14ac:dyDescent="0.25">
      <c r="B37" s="687" t="s">
        <v>190</v>
      </c>
      <c r="C37" s="688">
        <f>SUM(C23:C36)</f>
        <v>0</v>
      </c>
      <c r="D37" s="700" t="e">
        <f>SUM(D23:D36)</f>
        <v>#DIV/0!</v>
      </c>
      <c r="E37" s="701" t="e">
        <f>SUM(E23:E36)</f>
        <v>#DIV/0!</v>
      </c>
    </row>
    <row r="38" spans="1:6" s="686" customFormat="1" x14ac:dyDescent="0.25">
      <c r="D38" s="696"/>
      <c r="E38" s="703" t="e">
        <f>IF(E37=C17,"ok","pas ok")</f>
        <v>#DIV/0!</v>
      </c>
      <c r="F38" s="704" t="s">
        <v>351</v>
      </c>
    </row>
    <row r="39" spans="1:6" s="686" customFormat="1" x14ac:dyDescent="0.25">
      <c r="D39" s="697"/>
      <c r="E39" s="703"/>
    </row>
  </sheetData>
  <mergeCells count="3">
    <mergeCell ref="A15:E15"/>
    <mergeCell ref="C10:D10"/>
    <mergeCell ref="C4:E5"/>
  </mergeCells>
  <printOptions horizontalCentered="1"/>
  <pageMargins left="0.39370078740157483" right="0.39370078740157483" top="0.62992125984251968" bottom="0.6692913385826772" header="0.51181102362204722" footer="0.51181102362204722"/>
  <pageSetup paperSize="9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>
    <pageSetUpPr fitToPage="1"/>
  </sheetPr>
  <dimension ref="B1:M61"/>
  <sheetViews>
    <sheetView view="pageBreakPreview" topLeftCell="A9" zoomScaleNormal="100" zoomScaleSheetLayoutView="100" workbookViewId="0">
      <selection activeCell="H36" sqref="H36"/>
    </sheetView>
  </sheetViews>
  <sheetFormatPr baseColWidth="10" defaultRowHeight="15" x14ac:dyDescent="0.25"/>
  <cols>
    <col min="1" max="1" width="0.375" style="214" customWidth="1"/>
    <col min="2" max="2" width="15.875" style="214" customWidth="1"/>
    <col min="3" max="3" width="14.375" style="214" customWidth="1"/>
    <col min="4" max="4" width="11.375" style="214"/>
    <col min="5" max="5" width="15" style="214" customWidth="1"/>
    <col min="6" max="8" width="16" style="214" customWidth="1"/>
    <col min="9" max="9" width="21.75" style="214" bestFit="1" customWidth="1"/>
    <col min="10" max="10" width="0.375" style="214" customWidth="1"/>
    <col min="11" max="257" width="11.375" style="214"/>
    <col min="258" max="258" width="15.875" style="214" customWidth="1"/>
    <col min="259" max="260" width="11.375" style="214"/>
    <col min="261" max="261" width="15" style="214" customWidth="1"/>
    <col min="262" max="263" width="16" style="214" customWidth="1"/>
    <col min="264" max="264" width="11.375" style="214"/>
    <col min="265" max="265" width="13.75" style="214" bestFit="1" customWidth="1"/>
    <col min="266" max="513" width="11.375" style="214"/>
    <col min="514" max="514" width="15.875" style="214" customWidth="1"/>
    <col min="515" max="516" width="11.375" style="214"/>
    <col min="517" max="517" width="15" style="214" customWidth="1"/>
    <col min="518" max="519" width="16" style="214" customWidth="1"/>
    <col min="520" max="520" width="11.375" style="214"/>
    <col min="521" max="521" width="13.75" style="214" bestFit="1" customWidth="1"/>
    <col min="522" max="769" width="11.375" style="214"/>
    <col min="770" max="770" width="15.875" style="214" customWidth="1"/>
    <col min="771" max="772" width="11.375" style="214"/>
    <col min="773" max="773" width="15" style="214" customWidth="1"/>
    <col min="774" max="775" width="16" style="214" customWidth="1"/>
    <col min="776" max="776" width="11.375" style="214"/>
    <col min="777" max="777" width="13.75" style="214" bestFit="1" customWidth="1"/>
    <col min="778" max="1025" width="11.375" style="214"/>
    <col min="1026" max="1026" width="15.875" style="214" customWidth="1"/>
    <col min="1027" max="1028" width="11.375" style="214"/>
    <col min="1029" max="1029" width="15" style="214" customWidth="1"/>
    <col min="1030" max="1031" width="16" style="214" customWidth="1"/>
    <col min="1032" max="1032" width="11.375" style="214"/>
    <col min="1033" max="1033" width="13.75" style="214" bestFit="1" customWidth="1"/>
    <col min="1034" max="1281" width="11.375" style="214"/>
    <col min="1282" max="1282" width="15.875" style="214" customWidth="1"/>
    <col min="1283" max="1284" width="11.375" style="214"/>
    <col min="1285" max="1285" width="15" style="214" customWidth="1"/>
    <col min="1286" max="1287" width="16" style="214" customWidth="1"/>
    <col min="1288" max="1288" width="11.375" style="214"/>
    <col min="1289" max="1289" width="13.75" style="214" bestFit="1" customWidth="1"/>
    <col min="1290" max="1537" width="11.375" style="214"/>
    <col min="1538" max="1538" width="15.875" style="214" customWidth="1"/>
    <col min="1539" max="1540" width="11.375" style="214"/>
    <col min="1541" max="1541" width="15" style="214" customWidth="1"/>
    <col min="1542" max="1543" width="16" style="214" customWidth="1"/>
    <col min="1544" max="1544" width="11.375" style="214"/>
    <col min="1545" max="1545" width="13.75" style="214" bestFit="1" customWidth="1"/>
    <col min="1546" max="1793" width="11.375" style="214"/>
    <col min="1794" max="1794" width="15.875" style="214" customWidth="1"/>
    <col min="1795" max="1796" width="11.375" style="214"/>
    <col min="1797" max="1797" width="15" style="214" customWidth="1"/>
    <col min="1798" max="1799" width="16" style="214" customWidth="1"/>
    <col min="1800" max="1800" width="11.375" style="214"/>
    <col min="1801" max="1801" width="13.75" style="214" bestFit="1" customWidth="1"/>
    <col min="1802" max="2049" width="11.375" style="214"/>
    <col min="2050" max="2050" width="15.875" style="214" customWidth="1"/>
    <col min="2051" max="2052" width="11.375" style="214"/>
    <col min="2053" max="2053" width="15" style="214" customWidth="1"/>
    <col min="2054" max="2055" width="16" style="214" customWidth="1"/>
    <col min="2056" max="2056" width="11.375" style="214"/>
    <col min="2057" max="2057" width="13.75" style="214" bestFit="1" customWidth="1"/>
    <col min="2058" max="2305" width="11.375" style="214"/>
    <col min="2306" max="2306" width="15.875" style="214" customWidth="1"/>
    <col min="2307" max="2308" width="11.375" style="214"/>
    <col min="2309" max="2309" width="15" style="214" customWidth="1"/>
    <col min="2310" max="2311" width="16" style="214" customWidth="1"/>
    <col min="2312" max="2312" width="11.375" style="214"/>
    <col min="2313" max="2313" width="13.75" style="214" bestFit="1" customWidth="1"/>
    <col min="2314" max="2561" width="11.375" style="214"/>
    <col min="2562" max="2562" width="15.875" style="214" customWidth="1"/>
    <col min="2563" max="2564" width="11.375" style="214"/>
    <col min="2565" max="2565" width="15" style="214" customWidth="1"/>
    <col min="2566" max="2567" width="16" style="214" customWidth="1"/>
    <col min="2568" max="2568" width="11.375" style="214"/>
    <col min="2569" max="2569" width="13.75" style="214" bestFit="1" customWidth="1"/>
    <col min="2570" max="2817" width="11.375" style="214"/>
    <col min="2818" max="2818" width="15.875" style="214" customWidth="1"/>
    <col min="2819" max="2820" width="11.375" style="214"/>
    <col min="2821" max="2821" width="15" style="214" customWidth="1"/>
    <col min="2822" max="2823" width="16" style="214" customWidth="1"/>
    <col min="2824" max="2824" width="11.375" style="214"/>
    <col min="2825" max="2825" width="13.75" style="214" bestFit="1" customWidth="1"/>
    <col min="2826" max="3073" width="11.375" style="214"/>
    <col min="3074" max="3074" width="15.875" style="214" customWidth="1"/>
    <col min="3075" max="3076" width="11.375" style="214"/>
    <col min="3077" max="3077" width="15" style="214" customWidth="1"/>
    <col min="3078" max="3079" width="16" style="214" customWidth="1"/>
    <col min="3080" max="3080" width="11.375" style="214"/>
    <col min="3081" max="3081" width="13.75" style="214" bestFit="1" customWidth="1"/>
    <col min="3082" max="3329" width="11.375" style="214"/>
    <col min="3330" max="3330" width="15.875" style="214" customWidth="1"/>
    <col min="3331" max="3332" width="11.375" style="214"/>
    <col min="3333" max="3333" width="15" style="214" customWidth="1"/>
    <col min="3334" max="3335" width="16" style="214" customWidth="1"/>
    <col min="3336" max="3336" width="11.375" style="214"/>
    <col min="3337" max="3337" width="13.75" style="214" bestFit="1" customWidth="1"/>
    <col min="3338" max="3585" width="11.375" style="214"/>
    <col min="3586" max="3586" width="15.875" style="214" customWidth="1"/>
    <col min="3587" max="3588" width="11.375" style="214"/>
    <col min="3589" max="3589" width="15" style="214" customWidth="1"/>
    <col min="3590" max="3591" width="16" style="214" customWidth="1"/>
    <col min="3592" max="3592" width="11.375" style="214"/>
    <col min="3593" max="3593" width="13.75" style="214" bestFit="1" customWidth="1"/>
    <col min="3594" max="3841" width="11.375" style="214"/>
    <col min="3842" max="3842" width="15.875" style="214" customWidth="1"/>
    <col min="3843" max="3844" width="11.375" style="214"/>
    <col min="3845" max="3845" width="15" style="214" customWidth="1"/>
    <col min="3846" max="3847" width="16" style="214" customWidth="1"/>
    <col min="3848" max="3848" width="11.375" style="214"/>
    <col min="3849" max="3849" width="13.75" style="214" bestFit="1" customWidth="1"/>
    <col min="3850" max="4097" width="11.375" style="214"/>
    <col min="4098" max="4098" width="15.875" style="214" customWidth="1"/>
    <col min="4099" max="4100" width="11.375" style="214"/>
    <col min="4101" max="4101" width="15" style="214" customWidth="1"/>
    <col min="4102" max="4103" width="16" style="214" customWidth="1"/>
    <col min="4104" max="4104" width="11.375" style="214"/>
    <col min="4105" max="4105" width="13.75" style="214" bestFit="1" customWidth="1"/>
    <col min="4106" max="4353" width="11.375" style="214"/>
    <col min="4354" max="4354" width="15.875" style="214" customWidth="1"/>
    <col min="4355" max="4356" width="11.375" style="214"/>
    <col min="4357" max="4357" width="15" style="214" customWidth="1"/>
    <col min="4358" max="4359" width="16" style="214" customWidth="1"/>
    <col min="4360" max="4360" width="11.375" style="214"/>
    <col min="4361" max="4361" width="13.75" style="214" bestFit="1" customWidth="1"/>
    <col min="4362" max="4609" width="11.375" style="214"/>
    <col min="4610" max="4610" width="15.875" style="214" customWidth="1"/>
    <col min="4611" max="4612" width="11.375" style="214"/>
    <col min="4613" max="4613" width="15" style="214" customWidth="1"/>
    <col min="4614" max="4615" width="16" style="214" customWidth="1"/>
    <col min="4616" max="4616" width="11.375" style="214"/>
    <col min="4617" max="4617" width="13.75" style="214" bestFit="1" customWidth="1"/>
    <col min="4618" max="4865" width="11.375" style="214"/>
    <col min="4866" max="4866" width="15.875" style="214" customWidth="1"/>
    <col min="4867" max="4868" width="11.375" style="214"/>
    <col min="4869" max="4869" width="15" style="214" customWidth="1"/>
    <col min="4870" max="4871" width="16" style="214" customWidth="1"/>
    <col min="4872" max="4872" width="11.375" style="214"/>
    <col min="4873" max="4873" width="13.75" style="214" bestFit="1" customWidth="1"/>
    <col min="4874" max="5121" width="11.375" style="214"/>
    <col min="5122" max="5122" width="15.875" style="214" customWidth="1"/>
    <col min="5123" max="5124" width="11.375" style="214"/>
    <col min="5125" max="5125" width="15" style="214" customWidth="1"/>
    <col min="5126" max="5127" width="16" style="214" customWidth="1"/>
    <col min="5128" max="5128" width="11.375" style="214"/>
    <col min="5129" max="5129" width="13.75" style="214" bestFit="1" customWidth="1"/>
    <col min="5130" max="5377" width="11.375" style="214"/>
    <col min="5378" max="5378" width="15.875" style="214" customWidth="1"/>
    <col min="5379" max="5380" width="11.375" style="214"/>
    <col min="5381" max="5381" width="15" style="214" customWidth="1"/>
    <col min="5382" max="5383" width="16" style="214" customWidth="1"/>
    <col min="5384" max="5384" width="11.375" style="214"/>
    <col min="5385" max="5385" width="13.75" style="214" bestFit="1" customWidth="1"/>
    <col min="5386" max="5633" width="11.375" style="214"/>
    <col min="5634" max="5634" width="15.875" style="214" customWidth="1"/>
    <col min="5635" max="5636" width="11.375" style="214"/>
    <col min="5637" max="5637" width="15" style="214" customWidth="1"/>
    <col min="5638" max="5639" width="16" style="214" customWidth="1"/>
    <col min="5640" max="5640" width="11.375" style="214"/>
    <col min="5641" max="5641" width="13.75" style="214" bestFit="1" customWidth="1"/>
    <col min="5642" max="5889" width="11.375" style="214"/>
    <col min="5890" max="5890" width="15.875" style="214" customWidth="1"/>
    <col min="5891" max="5892" width="11.375" style="214"/>
    <col min="5893" max="5893" width="15" style="214" customWidth="1"/>
    <col min="5894" max="5895" width="16" style="214" customWidth="1"/>
    <col min="5896" max="5896" width="11.375" style="214"/>
    <col min="5897" max="5897" width="13.75" style="214" bestFit="1" customWidth="1"/>
    <col min="5898" max="6145" width="11.375" style="214"/>
    <col min="6146" max="6146" width="15.875" style="214" customWidth="1"/>
    <col min="6147" max="6148" width="11.375" style="214"/>
    <col min="6149" max="6149" width="15" style="214" customWidth="1"/>
    <col min="6150" max="6151" width="16" style="214" customWidth="1"/>
    <col min="6152" max="6152" width="11.375" style="214"/>
    <col min="6153" max="6153" width="13.75" style="214" bestFit="1" customWidth="1"/>
    <col min="6154" max="6401" width="11.375" style="214"/>
    <col min="6402" max="6402" width="15.875" style="214" customWidth="1"/>
    <col min="6403" max="6404" width="11.375" style="214"/>
    <col min="6405" max="6405" width="15" style="214" customWidth="1"/>
    <col min="6406" max="6407" width="16" style="214" customWidth="1"/>
    <col min="6408" max="6408" width="11.375" style="214"/>
    <col min="6409" max="6409" width="13.75" style="214" bestFit="1" customWidth="1"/>
    <col min="6410" max="6657" width="11.375" style="214"/>
    <col min="6658" max="6658" width="15.875" style="214" customWidth="1"/>
    <col min="6659" max="6660" width="11.375" style="214"/>
    <col min="6661" max="6661" width="15" style="214" customWidth="1"/>
    <col min="6662" max="6663" width="16" style="214" customWidth="1"/>
    <col min="6664" max="6664" width="11.375" style="214"/>
    <col min="6665" max="6665" width="13.75" style="214" bestFit="1" customWidth="1"/>
    <col min="6666" max="6913" width="11.375" style="214"/>
    <col min="6914" max="6914" width="15.875" style="214" customWidth="1"/>
    <col min="6915" max="6916" width="11.375" style="214"/>
    <col min="6917" max="6917" width="15" style="214" customWidth="1"/>
    <col min="6918" max="6919" width="16" style="214" customWidth="1"/>
    <col min="6920" max="6920" width="11.375" style="214"/>
    <col min="6921" max="6921" width="13.75" style="214" bestFit="1" customWidth="1"/>
    <col min="6922" max="7169" width="11.375" style="214"/>
    <col min="7170" max="7170" width="15.875" style="214" customWidth="1"/>
    <col min="7171" max="7172" width="11.375" style="214"/>
    <col min="7173" max="7173" width="15" style="214" customWidth="1"/>
    <col min="7174" max="7175" width="16" style="214" customWidth="1"/>
    <col min="7176" max="7176" width="11.375" style="214"/>
    <col min="7177" max="7177" width="13.75" style="214" bestFit="1" customWidth="1"/>
    <col min="7178" max="7425" width="11.375" style="214"/>
    <col min="7426" max="7426" width="15.875" style="214" customWidth="1"/>
    <col min="7427" max="7428" width="11.375" style="214"/>
    <col min="7429" max="7429" width="15" style="214" customWidth="1"/>
    <col min="7430" max="7431" width="16" style="214" customWidth="1"/>
    <col min="7432" max="7432" width="11.375" style="214"/>
    <col min="7433" max="7433" width="13.75" style="214" bestFit="1" customWidth="1"/>
    <col min="7434" max="7681" width="11.375" style="214"/>
    <col min="7682" max="7682" width="15.875" style="214" customWidth="1"/>
    <col min="7683" max="7684" width="11.375" style="214"/>
    <col min="7685" max="7685" width="15" style="214" customWidth="1"/>
    <col min="7686" max="7687" width="16" style="214" customWidth="1"/>
    <col min="7688" max="7688" width="11.375" style="214"/>
    <col min="7689" max="7689" width="13.75" style="214" bestFit="1" customWidth="1"/>
    <col min="7690" max="7937" width="11.375" style="214"/>
    <col min="7938" max="7938" width="15.875" style="214" customWidth="1"/>
    <col min="7939" max="7940" width="11.375" style="214"/>
    <col min="7941" max="7941" width="15" style="214" customWidth="1"/>
    <col min="7942" max="7943" width="16" style="214" customWidth="1"/>
    <col min="7944" max="7944" width="11.375" style="214"/>
    <col min="7945" max="7945" width="13.75" style="214" bestFit="1" customWidth="1"/>
    <col min="7946" max="8193" width="11.375" style="214"/>
    <col min="8194" max="8194" width="15.875" style="214" customWidth="1"/>
    <col min="8195" max="8196" width="11.375" style="214"/>
    <col min="8197" max="8197" width="15" style="214" customWidth="1"/>
    <col min="8198" max="8199" width="16" style="214" customWidth="1"/>
    <col min="8200" max="8200" width="11.375" style="214"/>
    <col min="8201" max="8201" width="13.75" style="214" bestFit="1" customWidth="1"/>
    <col min="8202" max="8449" width="11.375" style="214"/>
    <col min="8450" max="8450" width="15.875" style="214" customWidth="1"/>
    <col min="8451" max="8452" width="11.375" style="214"/>
    <col min="8453" max="8453" width="15" style="214" customWidth="1"/>
    <col min="8454" max="8455" width="16" style="214" customWidth="1"/>
    <col min="8456" max="8456" width="11.375" style="214"/>
    <col min="8457" max="8457" width="13.75" style="214" bestFit="1" customWidth="1"/>
    <col min="8458" max="8705" width="11.375" style="214"/>
    <col min="8706" max="8706" width="15.875" style="214" customWidth="1"/>
    <col min="8707" max="8708" width="11.375" style="214"/>
    <col min="8709" max="8709" width="15" style="214" customWidth="1"/>
    <col min="8710" max="8711" width="16" style="214" customWidth="1"/>
    <col min="8712" max="8712" width="11.375" style="214"/>
    <col min="8713" max="8713" width="13.75" style="214" bestFit="1" customWidth="1"/>
    <col min="8714" max="8961" width="11.375" style="214"/>
    <col min="8962" max="8962" width="15.875" style="214" customWidth="1"/>
    <col min="8963" max="8964" width="11.375" style="214"/>
    <col min="8965" max="8965" width="15" style="214" customWidth="1"/>
    <col min="8966" max="8967" width="16" style="214" customWidth="1"/>
    <col min="8968" max="8968" width="11.375" style="214"/>
    <col min="8969" max="8969" width="13.75" style="214" bestFit="1" customWidth="1"/>
    <col min="8970" max="9217" width="11.375" style="214"/>
    <col min="9218" max="9218" width="15.875" style="214" customWidth="1"/>
    <col min="9219" max="9220" width="11.375" style="214"/>
    <col min="9221" max="9221" width="15" style="214" customWidth="1"/>
    <col min="9222" max="9223" width="16" style="214" customWidth="1"/>
    <col min="9224" max="9224" width="11.375" style="214"/>
    <col min="9225" max="9225" width="13.75" style="214" bestFit="1" customWidth="1"/>
    <col min="9226" max="9473" width="11.375" style="214"/>
    <col min="9474" max="9474" width="15.875" style="214" customWidth="1"/>
    <col min="9475" max="9476" width="11.375" style="214"/>
    <col min="9477" max="9477" width="15" style="214" customWidth="1"/>
    <col min="9478" max="9479" width="16" style="214" customWidth="1"/>
    <col min="9480" max="9480" width="11.375" style="214"/>
    <col min="9481" max="9481" width="13.75" style="214" bestFit="1" customWidth="1"/>
    <col min="9482" max="9729" width="11.375" style="214"/>
    <col min="9730" max="9730" width="15.875" style="214" customWidth="1"/>
    <col min="9731" max="9732" width="11.375" style="214"/>
    <col min="9733" max="9733" width="15" style="214" customWidth="1"/>
    <col min="9734" max="9735" width="16" style="214" customWidth="1"/>
    <col min="9736" max="9736" width="11.375" style="214"/>
    <col min="9737" max="9737" width="13.75" style="214" bestFit="1" customWidth="1"/>
    <col min="9738" max="9985" width="11.375" style="214"/>
    <col min="9986" max="9986" width="15.875" style="214" customWidth="1"/>
    <col min="9987" max="9988" width="11.375" style="214"/>
    <col min="9989" max="9989" width="15" style="214" customWidth="1"/>
    <col min="9990" max="9991" width="16" style="214" customWidth="1"/>
    <col min="9992" max="9992" width="11.375" style="214"/>
    <col min="9993" max="9993" width="13.75" style="214" bestFit="1" customWidth="1"/>
    <col min="9994" max="10241" width="11.375" style="214"/>
    <col min="10242" max="10242" width="15.875" style="214" customWidth="1"/>
    <col min="10243" max="10244" width="11.375" style="214"/>
    <col min="10245" max="10245" width="15" style="214" customWidth="1"/>
    <col min="10246" max="10247" width="16" style="214" customWidth="1"/>
    <col min="10248" max="10248" width="11.375" style="214"/>
    <col min="10249" max="10249" width="13.75" style="214" bestFit="1" customWidth="1"/>
    <col min="10250" max="10497" width="11.375" style="214"/>
    <col min="10498" max="10498" width="15.875" style="214" customWidth="1"/>
    <col min="10499" max="10500" width="11.375" style="214"/>
    <col min="10501" max="10501" width="15" style="214" customWidth="1"/>
    <col min="10502" max="10503" width="16" style="214" customWidth="1"/>
    <col min="10504" max="10504" width="11.375" style="214"/>
    <col min="10505" max="10505" width="13.75" style="214" bestFit="1" customWidth="1"/>
    <col min="10506" max="10753" width="11.375" style="214"/>
    <col min="10754" max="10754" width="15.875" style="214" customWidth="1"/>
    <col min="10755" max="10756" width="11.375" style="214"/>
    <col min="10757" max="10757" width="15" style="214" customWidth="1"/>
    <col min="10758" max="10759" width="16" style="214" customWidth="1"/>
    <col min="10760" max="10760" width="11.375" style="214"/>
    <col min="10761" max="10761" width="13.75" style="214" bestFit="1" customWidth="1"/>
    <col min="10762" max="11009" width="11.375" style="214"/>
    <col min="11010" max="11010" width="15.875" style="214" customWidth="1"/>
    <col min="11011" max="11012" width="11.375" style="214"/>
    <col min="11013" max="11013" width="15" style="214" customWidth="1"/>
    <col min="11014" max="11015" width="16" style="214" customWidth="1"/>
    <col min="11016" max="11016" width="11.375" style="214"/>
    <col min="11017" max="11017" width="13.75" style="214" bestFit="1" customWidth="1"/>
    <col min="11018" max="11265" width="11.375" style="214"/>
    <col min="11266" max="11266" width="15.875" style="214" customWidth="1"/>
    <col min="11267" max="11268" width="11.375" style="214"/>
    <col min="11269" max="11269" width="15" style="214" customWidth="1"/>
    <col min="11270" max="11271" width="16" style="214" customWidth="1"/>
    <col min="11272" max="11272" width="11.375" style="214"/>
    <col min="11273" max="11273" width="13.75" style="214" bestFit="1" customWidth="1"/>
    <col min="11274" max="11521" width="11.375" style="214"/>
    <col min="11522" max="11522" width="15.875" style="214" customWidth="1"/>
    <col min="11523" max="11524" width="11.375" style="214"/>
    <col min="11525" max="11525" width="15" style="214" customWidth="1"/>
    <col min="11526" max="11527" width="16" style="214" customWidth="1"/>
    <col min="11528" max="11528" width="11.375" style="214"/>
    <col min="11529" max="11529" width="13.75" style="214" bestFit="1" customWidth="1"/>
    <col min="11530" max="11777" width="11.375" style="214"/>
    <col min="11778" max="11778" width="15.875" style="214" customWidth="1"/>
    <col min="11779" max="11780" width="11.375" style="214"/>
    <col min="11781" max="11781" width="15" style="214" customWidth="1"/>
    <col min="11782" max="11783" width="16" style="214" customWidth="1"/>
    <col min="11784" max="11784" width="11.375" style="214"/>
    <col min="11785" max="11785" width="13.75" style="214" bestFit="1" customWidth="1"/>
    <col min="11786" max="12033" width="11.375" style="214"/>
    <col min="12034" max="12034" width="15.875" style="214" customWidth="1"/>
    <col min="12035" max="12036" width="11.375" style="214"/>
    <col min="12037" max="12037" width="15" style="214" customWidth="1"/>
    <col min="12038" max="12039" width="16" style="214" customWidth="1"/>
    <col min="12040" max="12040" width="11.375" style="214"/>
    <col min="12041" max="12041" width="13.75" style="214" bestFit="1" customWidth="1"/>
    <col min="12042" max="12289" width="11.375" style="214"/>
    <col min="12290" max="12290" width="15.875" style="214" customWidth="1"/>
    <col min="12291" max="12292" width="11.375" style="214"/>
    <col min="12293" max="12293" width="15" style="214" customWidth="1"/>
    <col min="12294" max="12295" width="16" style="214" customWidth="1"/>
    <col min="12296" max="12296" width="11.375" style="214"/>
    <col min="12297" max="12297" width="13.75" style="214" bestFit="1" customWidth="1"/>
    <col min="12298" max="12545" width="11.375" style="214"/>
    <col min="12546" max="12546" width="15.875" style="214" customWidth="1"/>
    <col min="12547" max="12548" width="11.375" style="214"/>
    <col min="12549" max="12549" width="15" style="214" customWidth="1"/>
    <col min="12550" max="12551" width="16" style="214" customWidth="1"/>
    <col min="12552" max="12552" width="11.375" style="214"/>
    <col min="12553" max="12553" width="13.75" style="214" bestFit="1" customWidth="1"/>
    <col min="12554" max="12801" width="11.375" style="214"/>
    <col min="12802" max="12802" width="15.875" style="214" customWidth="1"/>
    <col min="12803" max="12804" width="11.375" style="214"/>
    <col min="12805" max="12805" width="15" style="214" customWidth="1"/>
    <col min="12806" max="12807" width="16" style="214" customWidth="1"/>
    <col min="12808" max="12808" width="11.375" style="214"/>
    <col min="12809" max="12809" width="13.75" style="214" bestFit="1" customWidth="1"/>
    <col min="12810" max="13057" width="11.375" style="214"/>
    <col min="13058" max="13058" width="15.875" style="214" customWidth="1"/>
    <col min="13059" max="13060" width="11.375" style="214"/>
    <col min="13061" max="13061" width="15" style="214" customWidth="1"/>
    <col min="13062" max="13063" width="16" style="214" customWidth="1"/>
    <col min="13064" max="13064" width="11.375" style="214"/>
    <col min="13065" max="13065" width="13.75" style="214" bestFit="1" customWidth="1"/>
    <col min="13066" max="13313" width="11.375" style="214"/>
    <col min="13314" max="13314" width="15.875" style="214" customWidth="1"/>
    <col min="13315" max="13316" width="11.375" style="214"/>
    <col min="13317" max="13317" width="15" style="214" customWidth="1"/>
    <col min="13318" max="13319" width="16" style="214" customWidth="1"/>
    <col min="13320" max="13320" width="11.375" style="214"/>
    <col min="13321" max="13321" width="13.75" style="214" bestFit="1" customWidth="1"/>
    <col min="13322" max="13569" width="11.375" style="214"/>
    <col min="13570" max="13570" width="15.875" style="214" customWidth="1"/>
    <col min="13571" max="13572" width="11.375" style="214"/>
    <col min="13573" max="13573" width="15" style="214" customWidth="1"/>
    <col min="13574" max="13575" width="16" style="214" customWidth="1"/>
    <col min="13576" max="13576" width="11.375" style="214"/>
    <col min="13577" max="13577" width="13.75" style="214" bestFit="1" customWidth="1"/>
    <col min="13578" max="13825" width="11.375" style="214"/>
    <col min="13826" max="13826" width="15.875" style="214" customWidth="1"/>
    <col min="13827" max="13828" width="11.375" style="214"/>
    <col min="13829" max="13829" width="15" style="214" customWidth="1"/>
    <col min="13830" max="13831" width="16" style="214" customWidth="1"/>
    <col min="13832" max="13832" width="11.375" style="214"/>
    <col min="13833" max="13833" width="13.75" style="214" bestFit="1" customWidth="1"/>
    <col min="13834" max="14081" width="11.375" style="214"/>
    <col min="14082" max="14082" width="15.875" style="214" customWidth="1"/>
    <col min="14083" max="14084" width="11.375" style="214"/>
    <col min="14085" max="14085" width="15" style="214" customWidth="1"/>
    <col min="14086" max="14087" width="16" style="214" customWidth="1"/>
    <col min="14088" max="14088" width="11.375" style="214"/>
    <col min="14089" max="14089" width="13.75" style="214" bestFit="1" customWidth="1"/>
    <col min="14090" max="14337" width="11.375" style="214"/>
    <col min="14338" max="14338" width="15.875" style="214" customWidth="1"/>
    <col min="14339" max="14340" width="11.375" style="214"/>
    <col min="14341" max="14341" width="15" style="214" customWidth="1"/>
    <col min="14342" max="14343" width="16" style="214" customWidth="1"/>
    <col min="14344" max="14344" width="11.375" style="214"/>
    <col min="14345" max="14345" width="13.75" style="214" bestFit="1" customWidth="1"/>
    <col min="14346" max="14593" width="11.375" style="214"/>
    <col min="14594" max="14594" width="15.875" style="214" customWidth="1"/>
    <col min="14595" max="14596" width="11.375" style="214"/>
    <col min="14597" max="14597" width="15" style="214" customWidth="1"/>
    <col min="14598" max="14599" width="16" style="214" customWidth="1"/>
    <col min="14600" max="14600" width="11.375" style="214"/>
    <col min="14601" max="14601" width="13.75" style="214" bestFit="1" customWidth="1"/>
    <col min="14602" max="14849" width="11.375" style="214"/>
    <col min="14850" max="14850" width="15.875" style="214" customWidth="1"/>
    <col min="14851" max="14852" width="11.375" style="214"/>
    <col min="14853" max="14853" width="15" style="214" customWidth="1"/>
    <col min="14854" max="14855" width="16" style="214" customWidth="1"/>
    <col min="14856" max="14856" width="11.375" style="214"/>
    <col min="14857" max="14857" width="13.75" style="214" bestFit="1" customWidth="1"/>
    <col min="14858" max="15105" width="11.375" style="214"/>
    <col min="15106" max="15106" width="15.875" style="214" customWidth="1"/>
    <col min="15107" max="15108" width="11.375" style="214"/>
    <col min="15109" max="15109" width="15" style="214" customWidth="1"/>
    <col min="15110" max="15111" width="16" style="214" customWidth="1"/>
    <col min="15112" max="15112" width="11.375" style="214"/>
    <col min="15113" max="15113" width="13.75" style="214" bestFit="1" customWidth="1"/>
    <col min="15114" max="15361" width="11.375" style="214"/>
    <col min="15362" max="15362" width="15.875" style="214" customWidth="1"/>
    <col min="15363" max="15364" width="11.375" style="214"/>
    <col min="15365" max="15365" width="15" style="214" customWidth="1"/>
    <col min="15366" max="15367" width="16" style="214" customWidth="1"/>
    <col min="15368" max="15368" width="11.375" style="214"/>
    <col min="15369" max="15369" width="13.75" style="214" bestFit="1" customWidth="1"/>
    <col min="15370" max="15617" width="11.375" style="214"/>
    <col min="15618" max="15618" width="15.875" style="214" customWidth="1"/>
    <col min="15619" max="15620" width="11.375" style="214"/>
    <col min="15621" max="15621" width="15" style="214" customWidth="1"/>
    <col min="15622" max="15623" width="16" style="214" customWidth="1"/>
    <col min="15624" max="15624" width="11.375" style="214"/>
    <col min="15625" max="15625" width="13.75" style="214" bestFit="1" customWidth="1"/>
    <col min="15626" max="15873" width="11.375" style="214"/>
    <col min="15874" max="15874" width="15.875" style="214" customWidth="1"/>
    <col min="15875" max="15876" width="11.375" style="214"/>
    <col min="15877" max="15877" width="15" style="214" customWidth="1"/>
    <col min="15878" max="15879" width="16" style="214" customWidth="1"/>
    <col min="15880" max="15880" width="11.375" style="214"/>
    <col min="15881" max="15881" width="13.75" style="214" bestFit="1" customWidth="1"/>
    <col min="15882" max="16129" width="11.375" style="214"/>
    <col min="16130" max="16130" width="15.875" style="214" customWidth="1"/>
    <col min="16131" max="16132" width="11.375" style="214"/>
    <col min="16133" max="16133" width="15" style="214" customWidth="1"/>
    <col min="16134" max="16135" width="16" style="214" customWidth="1"/>
    <col min="16136" max="16136" width="11.375" style="214"/>
    <col min="16137" max="16137" width="13.75" style="214" bestFit="1" customWidth="1"/>
    <col min="16138" max="16384" width="11.375" style="214"/>
  </cols>
  <sheetData>
    <row r="1" spans="2:13" ht="17.399999999999999" x14ac:dyDescent="0.3">
      <c r="B1" s="909"/>
      <c r="C1" s="909"/>
      <c r="D1" s="909"/>
      <c r="E1" s="909"/>
      <c r="F1" s="909"/>
      <c r="G1" s="909"/>
      <c r="H1" s="909"/>
    </row>
    <row r="2" spans="2:13" ht="15.6" x14ac:dyDescent="0.3">
      <c r="C2" s="907">
        <f>'Instructions + formulaire'!C66</f>
        <v>0</v>
      </c>
      <c r="D2" s="907"/>
      <c r="E2" s="907"/>
      <c r="F2" s="907"/>
      <c r="G2" s="907"/>
      <c r="H2" s="907"/>
      <c r="I2" s="907"/>
    </row>
    <row r="4" spans="2:13" ht="15.6" x14ac:dyDescent="0.3">
      <c r="C4" s="908" t="s">
        <v>389</v>
      </c>
      <c r="D4" s="908"/>
      <c r="E4" s="908"/>
      <c r="F4" s="908"/>
      <c r="G4" s="908"/>
      <c r="H4" s="908"/>
      <c r="I4" s="908"/>
    </row>
    <row r="5" spans="2:13" ht="15.6" x14ac:dyDescent="0.3">
      <c r="C5" s="908" t="s">
        <v>154</v>
      </c>
      <c r="D5" s="908"/>
      <c r="E5" s="908"/>
      <c r="F5" s="908"/>
      <c r="G5" s="908"/>
      <c r="H5" s="908"/>
      <c r="I5" s="908"/>
    </row>
    <row r="6" spans="2:13" ht="15.6" x14ac:dyDescent="0.3">
      <c r="B6" s="910"/>
      <c r="C6" s="910"/>
      <c r="D6" s="910"/>
      <c r="E6" s="910"/>
      <c r="F6" s="910"/>
      <c r="G6" s="910"/>
      <c r="H6" s="910"/>
      <c r="I6" s="215"/>
      <c r="J6" s="215"/>
      <c r="K6" s="215"/>
      <c r="L6" s="215"/>
      <c r="M6" s="215"/>
    </row>
    <row r="7" spans="2:13" ht="15.6" x14ac:dyDescent="0.3">
      <c r="B7" s="216"/>
      <c r="C7" s="216"/>
      <c r="D7" s="216"/>
      <c r="E7" s="216"/>
      <c r="F7" s="216"/>
      <c r="G7" s="216"/>
      <c r="H7" s="216"/>
      <c r="I7" s="215"/>
      <c r="J7" s="215"/>
      <c r="K7" s="215"/>
      <c r="L7" s="215"/>
      <c r="M7" s="215"/>
    </row>
    <row r="8" spans="2:13" ht="15.6" x14ac:dyDescent="0.3">
      <c r="B8" s="217"/>
      <c r="C8" s="218"/>
      <c r="D8" s="218"/>
      <c r="E8" s="218"/>
      <c r="F8" s="218"/>
      <c r="G8" s="218"/>
      <c r="H8" s="218"/>
      <c r="I8" s="218"/>
      <c r="J8" s="215"/>
      <c r="K8" s="215"/>
      <c r="L8" s="215"/>
      <c r="M8" s="215"/>
    </row>
    <row r="9" spans="2:13" ht="15.6" x14ac:dyDescent="0.3">
      <c r="B9" s="219" t="s">
        <v>95</v>
      </c>
      <c r="C9" s="220"/>
      <c r="D9" s="220"/>
      <c r="E9" s="220">
        <f>IF(F11&gt;0,F9,IF(H11&gt;0,H9,IF(I11&gt;0,I9,0)))</f>
        <v>0</v>
      </c>
      <c r="F9" s="215">
        <f>'6. Calcul tx occ. LAE2'!B31+'6. Calcul tx occ. LAE3'!B31</f>
        <v>240</v>
      </c>
      <c r="G9" s="215">
        <f>'6. Calcul tx occ. LAE2'!E31+'6. Calcul tx occ. LAE3'!E31</f>
        <v>240</v>
      </c>
      <c r="H9" s="215">
        <f>'6. Calcul tx occ. LAE2'!H31+'6. Calcul tx occ. LAE3'!H31</f>
        <v>195</v>
      </c>
      <c r="I9" s="215">
        <f>'6. Calcul tx occ. LAE2'!K31+'6. Calcul tx occ. LAE3'!K31</f>
        <v>195</v>
      </c>
      <c r="J9" s="215"/>
      <c r="K9" s="215"/>
      <c r="L9" s="215"/>
      <c r="M9" s="215"/>
    </row>
    <row r="10" spans="2:13" ht="15.6" x14ac:dyDescent="0.3">
      <c r="B10" s="219" t="s">
        <v>96</v>
      </c>
      <c r="C10" s="220"/>
      <c r="D10" s="220"/>
      <c r="E10" s="483">
        <f>F11+G11+H11+I11</f>
        <v>0</v>
      </c>
      <c r="F10" s="221" t="s">
        <v>97</v>
      </c>
      <c r="G10" s="221" t="s">
        <v>274</v>
      </c>
      <c r="H10" s="221" t="s">
        <v>196</v>
      </c>
      <c r="I10" s="221" t="s">
        <v>197</v>
      </c>
      <c r="J10" s="215"/>
      <c r="K10" s="215"/>
      <c r="L10" s="215"/>
      <c r="M10" s="215"/>
    </row>
    <row r="11" spans="2:13" ht="15.6" x14ac:dyDescent="0.3">
      <c r="F11" s="484">
        <f>'6. Calcul tx occ. LAE2'!B28</f>
        <v>0</v>
      </c>
      <c r="G11" s="484">
        <f>'6. Calcul tx occ. LAE2'!E28</f>
        <v>0</v>
      </c>
      <c r="H11" s="493">
        <f>'6. Calcul tx occ. LAE2'!H26</f>
        <v>0</v>
      </c>
      <c r="I11" s="493">
        <f>'6. Calcul tx occ. LAE2'!K26</f>
        <v>0</v>
      </c>
      <c r="J11" s="215"/>
      <c r="K11" s="215"/>
      <c r="L11" s="215"/>
      <c r="M11" s="215"/>
    </row>
    <row r="12" spans="2:13" ht="15.6" x14ac:dyDescent="0.3">
      <c r="B12" s="219" t="s">
        <v>98</v>
      </c>
      <c r="C12" s="220"/>
      <c r="D12" s="220"/>
      <c r="E12" s="260" t="e">
        <f>E13/E15</f>
        <v>#DIV/0!</v>
      </c>
      <c r="F12" s="222">
        <f>IF(F13=0,0,(F13+F14)/F15)</f>
        <v>0</v>
      </c>
      <c r="G12" s="222">
        <f>IF(G13=0,0,(G13+G14)/G15)</f>
        <v>0</v>
      </c>
      <c r="H12" s="222">
        <f>IF(H13=0,0,(H13+H14)/H15)</f>
        <v>0</v>
      </c>
      <c r="I12" s="222">
        <f>IF(I13=0,0,(I13+I14)/I15)</f>
        <v>0</v>
      </c>
      <c r="J12" s="215"/>
      <c r="K12" s="215"/>
      <c r="L12" s="215"/>
      <c r="M12" s="215"/>
    </row>
    <row r="13" spans="2:13" ht="15.6" x14ac:dyDescent="0.3">
      <c r="B13" s="219" t="s">
        <v>396</v>
      </c>
      <c r="C13" s="215"/>
      <c r="D13" s="768" t="s">
        <v>392</v>
      </c>
      <c r="E13" s="261">
        <f>F13+H13+I13+G13</f>
        <v>0</v>
      </c>
      <c r="F13" s="482">
        <f>('6. Calcul tx occ. LAE2'!B24)</f>
        <v>0</v>
      </c>
      <c r="G13" s="482">
        <f>'6. Calcul tx occ. LAE2'!E24</f>
        <v>0</v>
      </c>
      <c r="H13" s="482">
        <f>'6. Calcul tx occ. LAE2'!H24</f>
        <v>0</v>
      </c>
      <c r="I13" s="482">
        <f>'6. Calcul tx occ. LAE2'!K24</f>
        <v>0</v>
      </c>
      <c r="J13" s="215"/>
      <c r="K13" s="215"/>
      <c r="L13" s="215"/>
      <c r="M13" s="215"/>
    </row>
    <row r="14" spans="2:13" ht="15.6" x14ac:dyDescent="0.3">
      <c r="B14" s="219" t="s">
        <v>396</v>
      </c>
      <c r="C14" s="215"/>
      <c r="D14" s="768" t="s">
        <v>393</v>
      </c>
      <c r="E14" s="261">
        <f>F14+H14+I14+G14</f>
        <v>0</v>
      </c>
      <c r="F14" s="482">
        <f>+('6. Calcul tx occ. LAE3'!B24)</f>
        <v>0</v>
      </c>
      <c r="G14" s="482">
        <f>'6. Calcul tx occ. LAE3'!E25</f>
        <v>0</v>
      </c>
      <c r="H14" s="482">
        <f>'6. Calcul tx occ. LAE3'!H25</f>
        <v>0</v>
      </c>
      <c r="I14" s="482">
        <f>'6. Calcul tx occ. LAE3'!K25</f>
        <v>0</v>
      </c>
      <c r="J14" s="215"/>
      <c r="K14" s="215"/>
      <c r="L14" s="215"/>
      <c r="M14" s="215"/>
    </row>
    <row r="15" spans="2:13" ht="15.6" x14ac:dyDescent="0.3">
      <c r="B15" s="219" t="s">
        <v>99</v>
      </c>
      <c r="C15" s="215"/>
      <c r="D15" s="215"/>
      <c r="E15" s="261">
        <f>F15+H15+I15+G15</f>
        <v>0</v>
      </c>
      <c r="F15" s="482">
        <f>F11*F9</f>
        <v>0</v>
      </c>
      <c r="G15" s="482">
        <f t="shared" ref="G15:H15" si="0">G11*G9</f>
        <v>0</v>
      </c>
      <c r="H15" s="482">
        <f t="shared" si="0"/>
        <v>0</v>
      </c>
      <c r="I15" s="482">
        <f>I11*I9</f>
        <v>0</v>
      </c>
      <c r="J15" s="215"/>
      <c r="K15" s="215"/>
      <c r="L15" s="215"/>
      <c r="M15" s="215"/>
    </row>
    <row r="16" spans="2:13" ht="15.6" x14ac:dyDescent="0.3">
      <c r="B16" s="224"/>
      <c r="C16" s="225"/>
      <c r="D16" s="225"/>
      <c r="E16" s="226"/>
      <c r="F16" s="227"/>
      <c r="G16" s="227"/>
      <c r="H16" s="227"/>
      <c r="I16" s="227"/>
      <c r="J16" s="215"/>
      <c r="K16" s="215"/>
      <c r="L16" s="215"/>
      <c r="M16" s="215"/>
    </row>
    <row r="17" spans="2:13" ht="15.6" x14ac:dyDescent="0.3">
      <c r="B17" s="228"/>
      <c r="C17" s="229"/>
      <c r="D17" s="229"/>
      <c r="E17" s="230"/>
      <c r="F17" s="215"/>
      <c r="G17" s="215"/>
      <c r="H17" s="215"/>
      <c r="I17" s="215"/>
      <c r="J17" s="215"/>
      <c r="K17" s="215"/>
      <c r="L17" s="215"/>
      <c r="M17" s="215"/>
    </row>
    <row r="18" spans="2:13" ht="15.6" x14ac:dyDescent="0.3">
      <c r="B18" s="228"/>
      <c r="C18" s="229"/>
      <c r="D18" s="229"/>
      <c r="E18" s="230"/>
      <c r="F18" s="215"/>
      <c r="G18" s="215"/>
      <c r="H18" s="215"/>
      <c r="I18" s="215"/>
      <c r="J18" s="215"/>
      <c r="K18" s="215"/>
      <c r="L18" s="215"/>
      <c r="M18" s="215"/>
    </row>
    <row r="19" spans="2:13" ht="15.6" x14ac:dyDescent="0.3">
      <c r="C19" s="215"/>
      <c r="D19" s="215"/>
      <c r="E19" s="215"/>
      <c r="F19" s="215"/>
      <c r="G19" s="215"/>
      <c r="H19" s="216" t="s">
        <v>0</v>
      </c>
      <c r="I19" s="216" t="s">
        <v>100</v>
      </c>
      <c r="J19" s="215"/>
      <c r="K19" s="215"/>
      <c r="L19" s="215"/>
      <c r="M19" s="215"/>
    </row>
    <row r="20" spans="2:13" x14ac:dyDescent="0.25">
      <c r="C20" s="231"/>
      <c r="D20" s="231"/>
      <c r="E20" s="231"/>
      <c r="F20" s="232"/>
      <c r="G20" s="232"/>
      <c r="H20" s="233"/>
      <c r="I20" s="234"/>
      <c r="J20" s="215"/>
      <c r="K20" s="215"/>
      <c r="L20" s="215"/>
      <c r="M20" s="215"/>
    </row>
    <row r="21" spans="2:13" x14ac:dyDescent="0.25">
      <c r="C21" s="215"/>
      <c r="D21" s="215"/>
      <c r="E21" s="215"/>
      <c r="F21" s="229"/>
      <c r="G21" s="229"/>
      <c r="H21" s="215"/>
      <c r="I21" s="215"/>
      <c r="J21" s="215"/>
      <c r="K21" s="215"/>
      <c r="L21" s="215"/>
      <c r="M21" s="215"/>
    </row>
    <row r="22" spans="2:13" ht="15.6" x14ac:dyDescent="0.3">
      <c r="C22" s="235" t="s">
        <v>184</v>
      </c>
      <c r="D22" s="215"/>
      <c r="E22" s="215"/>
      <c r="F22" s="229"/>
      <c r="G22" s="229"/>
      <c r="H22" s="215"/>
      <c r="I22" s="216"/>
      <c r="J22" s="215"/>
      <c r="K22" s="215"/>
      <c r="L22" s="215"/>
      <c r="M22" s="215"/>
    </row>
    <row r="23" spans="2:13" x14ac:dyDescent="0.25">
      <c r="C23" s="215" t="s">
        <v>9</v>
      </c>
      <c r="D23" s="215"/>
      <c r="E23" s="215"/>
      <c r="F23" s="215"/>
      <c r="G23" s="215"/>
      <c r="H23" s="236">
        <f>'2. Résultat'!G36</f>
        <v>0</v>
      </c>
      <c r="I23" s="236" t="e">
        <f>H23/$E$13</f>
        <v>#DIV/0!</v>
      </c>
      <c r="J23" s="215"/>
      <c r="K23" s="215"/>
      <c r="L23" s="215"/>
      <c r="M23" s="215"/>
    </row>
    <row r="24" spans="2:13" x14ac:dyDescent="0.25">
      <c r="C24" s="231" t="s">
        <v>14</v>
      </c>
      <c r="D24" s="231"/>
      <c r="E24" s="231"/>
      <c r="F24" s="232"/>
      <c r="G24" s="232"/>
      <c r="H24" s="236">
        <f>'2. Résultat'!G43</f>
        <v>0</v>
      </c>
      <c r="I24" s="236" t="e">
        <f t="shared" ref="I24:I31" si="1">H24/$E$13</f>
        <v>#DIV/0!</v>
      </c>
      <c r="J24" s="215"/>
      <c r="K24" s="215"/>
      <c r="L24" s="215"/>
      <c r="M24" s="215"/>
    </row>
    <row r="25" spans="2:13" ht="15.6" x14ac:dyDescent="0.3">
      <c r="C25" s="231" t="s">
        <v>1</v>
      </c>
      <c r="D25" s="237"/>
      <c r="E25" s="237"/>
      <c r="F25" s="238"/>
      <c r="G25" s="238"/>
      <c r="H25" s="236">
        <f>'2. Résultat'!G55</f>
        <v>0</v>
      </c>
      <c r="I25" s="236" t="e">
        <f t="shared" si="1"/>
        <v>#DIV/0!</v>
      </c>
      <c r="J25" s="215"/>
      <c r="K25" s="215"/>
      <c r="L25" s="215"/>
      <c r="M25" s="215"/>
    </row>
    <row r="26" spans="2:13" ht="15.6" x14ac:dyDescent="0.3">
      <c r="C26" s="231" t="s">
        <v>20</v>
      </c>
      <c r="D26" s="237"/>
      <c r="E26" s="237"/>
      <c r="F26" s="238"/>
      <c r="G26" s="238"/>
      <c r="H26" s="236">
        <f>'2. Résultat'!G64</f>
        <v>0</v>
      </c>
      <c r="I26" s="236" t="e">
        <f t="shared" si="1"/>
        <v>#DIV/0!</v>
      </c>
      <c r="J26" s="215"/>
      <c r="K26" s="215"/>
      <c r="L26" s="215"/>
      <c r="M26" s="215"/>
    </row>
    <row r="27" spans="2:13" ht="15.6" x14ac:dyDescent="0.3">
      <c r="C27" s="231" t="s">
        <v>22</v>
      </c>
      <c r="D27" s="237"/>
      <c r="E27" s="237"/>
      <c r="F27" s="238"/>
      <c r="G27" s="238"/>
      <c r="H27" s="236">
        <f>'2. Résultat'!G70</f>
        <v>0</v>
      </c>
      <c r="I27" s="236" t="e">
        <f t="shared" si="1"/>
        <v>#DIV/0!</v>
      </c>
      <c r="J27" s="215"/>
      <c r="K27" s="215"/>
      <c r="L27" s="215"/>
      <c r="M27" s="215"/>
    </row>
    <row r="28" spans="2:13" ht="15.6" x14ac:dyDescent="0.3">
      <c r="C28" s="231" t="s">
        <v>144</v>
      </c>
      <c r="D28" s="237"/>
      <c r="E28" s="237"/>
      <c r="F28" s="238"/>
      <c r="G28" s="238"/>
      <c r="H28" s="236">
        <f>'2. Résultat'!G90</f>
        <v>0</v>
      </c>
      <c r="I28" s="236" t="e">
        <f t="shared" si="1"/>
        <v>#DIV/0!</v>
      </c>
      <c r="J28" s="215"/>
      <c r="K28" s="215"/>
      <c r="L28" s="215"/>
      <c r="M28" s="215"/>
    </row>
    <row r="29" spans="2:13" ht="15.6" x14ac:dyDescent="0.3">
      <c r="C29" s="231" t="s">
        <v>147</v>
      </c>
      <c r="D29" s="237"/>
      <c r="E29" s="237"/>
      <c r="F29" s="238"/>
      <c r="G29" s="238"/>
      <c r="H29" s="236">
        <f>'2. Résultat'!G96</f>
        <v>0</v>
      </c>
      <c r="I29" s="236" t="e">
        <f t="shared" si="1"/>
        <v>#DIV/0!</v>
      </c>
      <c r="J29" s="215"/>
      <c r="K29" s="215"/>
      <c r="L29" s="215"/>
      <c r="M29" s="215"/>
    </row>
    <row r="30" spans="2:13" ht="15.6" x14ac:dyDescent="0.3">
      <c r="C30" s="231" t="s">
        <v>148</v>
      </c>
      <c r="D30" s="237"/>
      <c r="E30" s="237"/>
      <c r="F30" s="238"/>
      <c r="G30" s="238"/>
      <c r="H30" s="236">
        <f>'2. Résultat'!G105</f>
        <v>0</v>
      </c>
      <c r="I30" s="236" t="e">
        <f t="shared" si="1"/>
        <v>#DIV/0!</v>
      </c>
      <c r="J30" s="215"/>
      <c r="K30" s="215"/>
      <c r="L30" s="215"/>
      <c r="M30" s="215"/>
    </row>
    <row r="31" spans="2:13" ht="15.6" x14ac:dyDescent="0.3">
      <c r="C31" s="231" t="s">
        <v>149</v>
      </c>
      <c r="D31" s="237"/>
      <c r="E31" s="237"/>
      <c r="F31" s="238"/>
      <c r="G31" s="238"/>
      <c r="H31" s="236">
        <f>'2. Résultat'!G111</f>
        <v>0</v>
      </c>
      <c r="I31" s="236" t="e">
        <f t="shared" si="1"/>
        <v>#DIV/0!</v>
      </c>
      <c r="J31" s="215"/>
      <c r="K31" s="215"/>
      <c r="L31" s="215"/>
      <c r="M31" s="215"/>
    </row>
    <row r="32" spans="2:13" ht="15.6" x14ac:dyDescent="0.3">
      <c r="C32" s="239" t="s">
        <v>101</v>
      </c>
      <c r="D32" s="237"/>
      <c r="E32" s="237"/>
      <c r="F32" s="238"/>
      <c r="G32" s="238"/>
      <c r="H32" s="223">
        <f>SUM(H23:H31)</f>
        <v>0</v>
      </c>
      <c r="I32" s="223" t="e">
        <f>SUM(I23:I31)</f>
        <v>#DIV/0!</v>
      </c>
      <c r="J32" s="215"/>
      <c r="K32" s="215"/>
      <c r="L32" s="215"/>
      <c r="M32" s="215"/>
    </row>
    <row r="33" spans="3:13" x14ac:dyDescent="0.25">
      <c r="C33" s="229"/>
      <c r="D33" s="229"/>
      <c r="E33" s="229"/>
      <c r="F33" s="240"/>
      <c r="G33" s="240"/>
      <c r="H33" s="240"/>
      <c r="I33" s="240"/>
      <c r="J33" s="229"/>
      <c r="K33" s="229"/>
      <c r="L33" s="229"/>
      <c r="M33" s="229"/>
    </row>
    <row r="34" spans="3:13" x14ac:dyDescent="0.25">
      <c r="C34" s="241" t="s">
        <v>185</v>
      </c>
      <c r="D34" s="229"/>
      <c r="E34" s="229"/>
      <c r="F34" s="240"/>
      <c r="G34" s="240"/>
      <c r="H34" s="240"/>
      <c r="I34" s="229"/>
      <c r="J34" s="229"/>
      <c r="K34" s="229"/>
      <c r="L34" s="229"/>
    </row>
    <row r="35" spans="3:13" x14ac:dyDescent="0.25">
      <c r="C35" s="242" t="s">
        <v>102</v>
      </c>
      <c r="D35" s="215"/>
      <c r="E35" s="215"/>
      <c r="F35" s="243"/>
      <c r="G35" s="243"/>
      <c r="H35" s="236">
        <f>'2. Résultat'!G30</f>
        <v>0</v>
      </c>
      <c r="I35" s="236" t="e">
        <f>H35/$E$13</f>
        <v>#DIV/0!</v>
      </c>
      <c r="J35" s="215"/>
      <c r="K35" s="215"/>
      <c r="L35" s="215"/>
      <c r="M35" s="215"/>
    </row>
    <row r="36" spans="3:13" x14ac:dyDescent="0.25">
      <c r="C36" s="242" t="s">
        <v>103</v>
      </c>
      <c r="D36" s="215"/>
      <c r="E36" s="215"/>
      <c r="F36" s="243"/>
      <c r="G36" s="243"/>
      <c r="H36" s="236">
        <f>'2. Résultat'!G31</f>
        <v>0</v>
      </c>
      <c r="I36" s="236" t="e">
        <f t="shared" ref="I36:I38" si="2">H36/$E$13</f>
        <v>#DIV/0!</v>
      </c>
      <c r="J36" s="215"/>
      <c r="K36" s="215"/>
      <c r="L36" s="215"/>
      <c r="M36" s="215"/>
    </row>
    <row r="37" spans="3:13" x14ac:dyDescent="0.25">
      <c r="C37" s="242" t="s">
        <v>104</v>
      </c>
      <c r="D37" s="215"/>
      <c r="E37" s="215"/>
      <c r="F37" s="243"/>
      <c r="G37" s="243"/>
      <c r="H37" s="236">
        <f>'2. Résultat'!G32</f>
        <v>0</v>
      </c>
      <c r="I37" s="236" t="e">
        <f t="shared" si="2"/>
        <v>#DIV/0!</v>
      </c>
      <c r="J37" s="215"/>
      <c r="K37" s="215"/>
      <c r="L37" s="215"/>
      <c r="M37" s="215"/>
    </row>
    <row r="38" spans="3:13" x14ac:dyDescent="0.25">
      <c r="C38" s="215" t="s">
        <v>105</v>
      </c>
      <c r="D38" s="215"/>
      <c r="E38" s="215"/>
      <c r="F38" s="243"/>
      <c r="G38" s="243"/>
      <c r="H38" s="236">
        <f>'2. Résultat'!G26</f>
        <v>0</v>
      </c>
      <c r="I38" s="236" t="e">
        <f t="shared" si="2"/>
        <v>#DIV/0!</v>
      </c>
      <c r="J38" s="215"/>
      <c r="K38" s="215"/>
      <c r="L38" s="215"/>
      <c r="M38" s="215"/>
    </row>
    <row r="39" spans="3:13" ht="15.6" x14ac:dyDescent="0.3">
      <c r="C39" s="220" t="s">
        <v>101</v>
      </c>
      <c r="D39" s="220"/>
      <c r="E39" s="220"/>
      <c r="F39" s="244"/>
      <c r="G39" s="244"/>
      <c r="H39" s="223">
        <f>SUM(H35:H38)</f>
        <v>0</v>
      </c>
      <c r="I39" s="223" t="e">
        <f>SUM(I35:I38)</f>
        <v>#DIV/0!</v>
      </c>
      <c r="J39" s="215"/>
      <c r="K39" s="215"/>
      <c r="L39" s="215"/>
      <c r="M39" s="215"/>
    </row>
    <row r="40" spans="3:13" x14ac:dyDescent="0.25">
      <c r="C40" s="215"/>
      <c r="D40" s="215"/>
      <c r="E40" s="215"/>
      <c r="F40" s="243"/>
      <c r="G40" s="243"/>
      <c r="H40" s="245"/>
      <c r="I40" s="246"/>
      <c r="J40" s="229"/>
      <c r="K40" s="229"/>
      <c r="L40" s="229"/>
      <c r="M40" s="215"/>
    </row>
    <row r="41" spans="3:13" x14ac:dyDescent="0.25">
      <c r="C41" s="215"/>
      <c r="D41" s="215"/>
      <c r="E41" s="215"/>
      <c r="F41" s="243"/>
      <c r="G41" s="243"/>
      <c r="H41" s="246"/>
      <c r="I41" s="246"/>
      <c r="J41" s="215"/>
      <c r="K41" s="215"/>
      <c r="L41" s="215"/>
      <c r="M41" s="215"/>
    </row>
    <row r="42" spans="3:13" s="248" customFormat="1" ht="15.6" x14ac:dyDescent="0.3">
      <c r="C42" s="220" t="s">
        <v>106</v>
      </c>
      <c r="D42" s="220"/>
      <c r="E42" s="220"/>
      <c r="F42" s="244"/>
      <c r="G42" s="244"/>
      <c r="H42" s="236">
        <f>H32-H39</f>
        <v>0</v>
      </c>
      <c r="I42" s="247" t="e">
        <f>I32-I39</f>
        <v>#DIV/0!</v>
      </c>
      <c r="J42" s="220"/>
      <c r="K42" s="220"/>
      <c r="L42" s="220"/>
      <c r="M42" s="220"/>
    </row>
    <row r="43" spans="3:13" s="248" customFormat="1" ht="15.6" x14ac:dyDescent="0.3">
      <c r="C43" s="220"/>
      <c r="D43" s="220"/>
      <c r="E43" s="220"/>
      <c r="F43" s="244"/>
      <c r="G43" s="244"/>
      <c r="H43" s="249"/>
      <c r="I43" s="249"/>
      <c r="J43" s="220"/>
      <c r="K43" s="220"/>
      <c r="L43" s="220"/>
      <c r="M43" s="220"/>
    </row>
    <row r="44" spans="3:13" s="248" customFormat="1" ht="15.6" x14ac:dyDescent="0.3">
      <c r="C44" s="220" t="s">
        <v>198</v>
      </c>
      <c r="D44" s="220"/>
      <c r="E44" s="220"/>
      <c r="F44" s="244"/>
      <c r="G44" s="244"/>
      <c r="H44" s="766" t="s">
        <v>392</v>
      </c>
      <c r="I44" s="256">
        <v>0</v>
      </c>
      <c r="J44" s="220"/>
      <c r="K44" s="220"/>
      <c r="L44" s="220"/>
      <c r="M44" s="220"/>
    </row>
    <row r="45" spans="3:13" x14ac:dyDescent="0.25">
      <c r="C45" s="257" t="s">
        <v>201</v>
      </c>
      <c r="D45" s="257"/>
      <c r="E45" s="257"/>
      <c r="F45" s="258"/>
      <c r="G45" s="258"/>
      <c r="H45" s="259">
        <f>I44*I13</f>
        <v>0</v>
      </c>
      <c r="I45" s="243"/>
      <c r="J45" s="215"/>
      <c r="K45" s="215"/>
      <c r="L45" s="215"/>
      <c r="M45" s="215"/>
    </row>
    <row r="46" spans="3:13" s="248" customFormat="1" ht="15.6" x14ac:dyDescent="0.3">
      <c r="C46" s="220" t="s">
        <v>198</v>
      </c>
      <c r="D46" s="220"/>
      <c r="E46" s="220"/>
      <c r="F46" s="244"/>
      <c r="G46" s="244"/>
      <c r="H46" s="769" t="s">
        <v>393</v>
      </c>
      <c r="I46" s="767">
        <f>'6. Calcul tx occ. LAE3'!H22</f>
        <v>65.36</v>
      </c>
      <c r="J46" s="220"/>
      <c r="K46" s="220"/>
      <c r="L46" s="220"/>
      <c r="M46" s="220"/>
    </row>
    <row r="47" spans="3:13" x14ac:dyDescent="0.25">
      <c r="C47" s="257" t="s">
        <v>201</v>
      </c>
      <c r="D47" s="257"/>
      <c r="E47" s="257"/>
      <c r="F47" s="258"/>
      <c r="G47" s="258"/>
      <c r="H47" s="259">
        <f>I46*I14</f>
        <v>0</v>
      </c>
      <c r="I47" s="243"/>
      <c r="J47" s="215"/>
      <c r="K47" s="215"/>
      <c r="L47" s="215"/>
      <c r="M47" s="215"/>
    </row>
    <row r="48" spans="3:13" s="248" customFormat="1" ht="15.6" x14ac:dyDescent="0.3">
      <c r="C48" s="220" t="s">
        <v>199</v>
      </c>
      <c r="D48" s="220"/>
      <c r="E48" s="220"/>
      <c r="F48" s="244"/>
      <c r="G48" s="244"/>
      <c r="H48" s="766" t="s">
        <v>392</v>
      </c>
      <c r="I48" s="256">
        <v>0</v>
      </c>
      <c r="J48" s="220"/>
      <c r="K48" s="220"/>
      <c r="L48" s="220"/>
      <c r="M48" s="220"/>
    </row>
    <row r="49" spans="2:13" x14ac:dyDescent="0.25">
      <c r="C49" s="257" t="s">
        <v>200</v>
      </c>
      <c r="D49" s="257"/>
      <c r="E49" s="257"/>
      <c r="F49" s="258"/>
      <c r="G49" s="258"/>
      <c r="H49" s="259">
        <f>I48*H13</f>
        <v>0</v>
      </c>
      <c r="I49" s="243"/>
      <c r="J49" s="215"/>
      <c r="K49" s="215"/>
      <c r="L49" s="215"/>
      <c r="M49" s="215"/>
    </row>
    <row r="50" spans="2:13" s="248" customFormat="1" ht="15.6" x14ac:dyDescent="0.3">
      <c r="C50" s="220" t="s">
        <v>199</v>
      </c>
      <c r="D50" s="220"/>
      <c r="E50" s="220"/>
      <c r="F50" s="244"/>
      <c r="G50" s="244"/>
      <c r="H50" s="769" t="s">
        <v>393</v>
      </c>
      <c r="I50" s="767">
        <f>'6. Calcul tx occ. LAE3'!K22</f>
        <v>62.32</v>
      </c>
      <c r="J50" s="220"/>
      <c r="K50" s="220"/>
      <c r="L50" s="220"/>
      <c r="M50" s="220"/>
    </row>
    <row r="51" spans="2:13" x14ac:dyDescent="0.25">
      <c r="C51" s="257" t="s">
        <v>200</v>
      </c>
      <c r="D51" s="257"/>
      <c r="E51" s="257"/>
      <c r="F51" s="258"/>
      <c r="G51" s="258"/>
      <c r="H51" s="259">
        <f>I50*H14</f>
        <v>0</v>
      </c>
      <c r="I51" s="243"/>
      <c r="J51" s="215"/>
      <c r="K51" s="215"/>
      <c r="L51" s="215"/>
      <c r="M51" s="215"/>
    </row>
    <row r="52" spans="2:13" s="248" customFormat="1" ht="15.6" x14ac:dyDescent="0.3">
      <c r="C52" s="220" t="s">
        <v>275</v>
      </c>
      <c r="D52" s="220"/>
      <c r="E52" s="220"/>
      <c r="F52" s="244"/>
      <c r="G52" s="244"/>
      <c r="H52" s="766" t="s">
        <v>392</v>
      </c>
      <c r="I52" s="256">
        <v>0</v>
      </c>
      <c r="J52" s="220"/>
      <c r="K52" s="220"/>
      <c r="L52" s="220"/>
      <c r="M52" s="220"/>
    </row>
    <row r="53" spans="2:13" s="251" customFormat="1" ht="15.6" x14ac:dyDescent="0.3">
      <c r="B53" s="250"/>
      <c r="C53" s="257" t="s">
        <v>152</v>
      </c>
      <c r="D53" s="257"/>
      <c r="E53" s="257"/>
      <c r="F53" s="258"/>
      <c r="G53" s="258"/>
      <c r="H53" s="259">
        <f>I52*F13</f>
        <v>0</v>
      </c>
    </row>
    <row r="54" spans="2:13" s="248" customFormat="1" ht="15.6" x14ac:dyDescent="0.3">
      <c r="C54" s="220" t="s">
        <v>275</v>
      </c>
      <c r="D54" s="220"/>
      <c r="E54" s="220"/>
      <c r="F54" s="244"/>
      <c r="G54" s="244"/>
      <c r="H54" s="769" t="s">
        <v>393</v>
      </c>
      <c r="I54" s="767">
        <v>92.16</v>
      </c>
      <c r="J54" s="220"/>
      <c r="K54" s="220"/>
      <c r="L54" s="220"/>
      <c r="M54" s="220"/>
    </row>
    <row r="55" spans="2:13" s="251" customFormat="1" ht="15.6" x14ac:dyDescent="0.3">
      <c r="B55" s="250"/>
      <c r="C55" s="257" t="s">
        <v>152</v>
      </c>
      <c r="D55" s="257"/>
      <c r="E55" s="257"/>
      <c r="F55" s="258"/>
      <c r="G55" s="258"/>
      <c r="H55" s="259">
        <f>I54*F14</f>
        <v>0</v>
      </c>
    </row>
    <row r="56" spans="2:13" s="248" customFormat="1" ht="15.6" x14ac:dyDescent="0.3">
      <c r="C56" s="220" t="s">
        <v>276</v>
      </c>
      <c r="D56" s="220"/>
      <c r="E56" s="220"/>
      <c r="F56" s="244"/>
      <c r="G56" s="244"/>
      <c r="H56" s="249"/>
      <c r="I56" s="767">
        <v>115</v>
      </c>
      <c r="J56" s="220"/>
      <c r="K56" s="220"/>
      <c r="L56" s="220"/>
      <c r="M56" s="220"/>
    </row>
    <row r="57" spans="2:13" s="251" customFormat="1" ht="15.6" x14ac:dyDescent="0.3">
      <c r="B57" s="250"/>
      <c r="C57" s="257" t="s">
        <v>152</v>
      </c>
      <c r="D57" s="257"/>
      <c r="E57" s="257"/>
      <c r="F57" s="258"/>
      <c r="G57" s="258"/>
      <c r="H57" s="259">
        <f>I56*G13</f>
        <v>0</v>
      </c>
    </row>
    <row r="58" spans="2:13" s="248" customFormat="1" ht="15.6" x14ac:dyDescent="0.3">
      <c r="C58" s="220" t="s">
        <v>276</v>
      </c>
      <c r="D58" s="220"/>
      <c r="E58" s="220"/>
      <c r="F58" s="244"/>
      <c r="G58" s="244"/>
      <c r="H58" s="249"/>
      <c r="I58" s="767">
        <v>128</v>
      </c>
      <c r="J58" s="220"/>
      <c r="K58" s="220"/>
      <c r="L58" s="220"/>
      <c r="M58" s="220"/>
    </row>
    <row r="59" spans="2:13" s="251" customFormat="1" ht="15.6" x14ac:dyDescent="0.3">
      <c r="B59" s="250"/>
      <c r="C59" s="257" t="s">
        <v>152</v>
      </c>
      <c r="D59" s="257"/>
      <c r="E59" s="257"/>
      <c r="F59" s="258"/>
      <c r="G59" s="258"/>
      <c r="H59" s="259">
        <f>I58*G14</f>
        <v>0</v>
      </c>
    </row>
    <row r="60" spans="2:13" ht="15.6" x14ac:dyDescent="0.3">
      <c r="B60" s="252"/>
      <c r="C60" s="252"/>
      <c r="D60" s="252"/>
      <c r="E60" s="252"/>
      <c r="F60" s="252"/>
      <c r="G60" s="252"/>
      <c r="H60" s="252"/>
    </row>
    <row r="61" spans="2:13" ht="15.6" x14ac:dyDescent="0.3">
      <c r="C61" s="220" t="s">
        <v>153</v>
      </c>
      <c r="D61" s="220"/>
      <c r="E61" s="220"/>
      <c r="F61" s="244"/>
      <c r="G61" s="244"/>
      <c r="H61" s="386">
        <f>H42-H45-H49-H53-H57-H47-H51-H55-H59</f>
        <v>0</v>
      </c>
      <c r="I61" s="385"/>
    </row>
  </sheetData>
  <mergeCells count="5">
    <mergeCell ref="C2:I2"/>
    <mergeCell ref="C4:I4"/>
    <mergeCell ref="C5:I5"/>
    <mergeCell ref="B1:H1"/>
    <mergeCell ref="B6:H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83" orientation="portrait" horizontalDpi="4294967292" verticalDpi="300" r:id="rId1"/>
  <headerFooter alignWithMargins="0">
    <oddFooter>&amp;C&amp;P&amp;RFormulaire comptes - version 15.01.2019 / SPAJ-VL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B1:J70"/>
  <sheetViews>
    <sheetView view="pageBreakPreview" topLeftCell="A47" zoomScaleNormal="100" zoomScaleSheetLayoutView="100" workbookViewId="0">
      <selection activeCell="C5" sqref="C5"/>
    </sheetView>
  </sheetViews>
  <sheetFormatPr baseColWidth="10" defaultColWidth="11.375" defaultRowHeight="13.2" x14ac:dyDescent="0.25"/>
  <cols>
    <col min="1" max="1" width="1" style="265" customWidth="1"/>
    <col min="2" max="2" width="5.875" style="265" customWidth="1"/>
    <col min="3" max="3" width="50.375" style="265" customWidth="1"/>
    <col min="4" max="5" width="14.75" style="265" customWidth="1"/>
    <col min="6" max="6" width="9.25" style="265" customWidth="1"/>
    <col min="7" max="7" width="12.875" style="265" bestFit="1" customWidth="1"/>
    <col min="8" max="8" width="11.875" style="265" bestFit="1" customWidth="1"/>
    <col min="9" max="16384" width="11.375" style="265"/>
  </cols>
  <sheetData>
    <row r="1" spans="2:10" s="6" customFormat="1" x14ac:dyDescent="0.25"/>
    <row r="2" spans="2:10" s="6" customFormat="1" x14ac:dyDescent="0.25"/>
    <row r="3" spans="2:10" s="6" customFormat="1" x14ac:dyDescent="0.25"/>
    <row r="4" spans="2:10" s="6" customFormat="1" x14ac:dyDescent="0.25">
      <c r="B4" s="185"/>
      <c r="C4" s="186"/>
      <c r="D4" s="186"/>
      <c r="E4" s="186"/>
      <c r="F4" s="186"/>
      <c r="G4" s="187"/>
      <c r="H4" s="187"/>
      <c r="I4" s="187"/>
      <c r="J4" s="188"/>
    </row>
    <row r="5" spans="2:10" s="6" customFormat="1" x14ac:dyDescent="0.25">
      <c r="B5" s="113" t="s">
        <v>377</v>
      </c>
      <c r="C5" s="114"/>
      <c r="D5" s="1"/>
      <c r="E5" s="191"/>
      <c r="F5" s="191"/>
      <c r="G5" s="187"/>
      <c r="H5" s="187"/>
      <c r="I5" s="187"/>
      <c r="J5" s="188"/>
    </row>
    <row r="6" spans="2:10" s="6" customFormat="1" x14ac:dyDescent="0.25">
      <c r="B6" s="113" t="s">
        <v>381</v>
      </c>
      <c r="C6" s="114"/>
      <c r="D6" s="1"/>
      <c r="E6" s="191"/>
      <c r="F6" s="192"/>
      <c r="G6" s="193"/>
      <c r="H6" s="187"/>
      <c r="I6" s="187"/>
      <c r="J6" s="188"/>
    </row>
    <row r="7" spans="2:10" s="6" customFormat="1" x14ac:dyDescent="0.25">
      <c r="B7" s="133" t="s">
        <v>84</v>
      </c>
      <c r="C7" s="116"/>
      <c r="D7" s="1"/>
      <c r="E7" s="191"/>
      <c r="F7" s="192"/>
      <c r="G7" s="193"/>
      <c r="H7" s="187"/>
      <c r="I7" s="187"/>
      <c r="J7" s="188"/>
    </row>
    <row r="8" spans="2:10" s="6" customFormat="1" x14ac:dyDescent="0.25">
      <c r="B8" s="133" t="s">
        <v>85</v>
      </c>
      <c r="C8" s="1"/>
      <c r="D8" s="1"/>
      <c r="E8" s="191"/>
      <c r="F8" s="192"/>
      <c r="G8" s="193"/>
      <c r="H8" s="187"/>
      <c r="I8" s="187"/>
      <c r="J8" s="188"/>
    </row>
    <row r="9" spans="2:10" s="6" customFormat="1" x14ac:dyDescent="0.25">
      <c r="B9" s="192"/>
      <c r="C9" s="191"/>
      <c r="D9" s="191"/>
      <c r="E9" s="191"/>
      <c r="F9" s="191"/>
      <c r="G9" s="187"/>
      <c r="H9" s="187"/>
      <c r="I9" s="187"/>
      <c r="J9" s="188"/>
    </row>
    <row r="10" spans="2:10" ht="15.75" customHeight="1" x14ac:dyDescent="0.25">
      <c r="B10" s="263"/>
      <c r="C10" s="264" t="s">
        <v>107</v>
      </c>
      <c r="D10" s="808">
        <f>'Instructions + formulaire'!C66</f>
        <v>0</v>
      </c>
      <c r="E10" s="808"/>
    </row>
    <row r="11" spans="2:10" ht="6.6" customHeight="1" x14ac:dyDescent="0.25">
      <c r="B11" s="263"/>
      <c r="D11" s="266"/>
    </row>
    <row r="12" spans="2:10" x14ac:dyDescent="0.25">
      <c r="B12" s="263"/>
      <c r="C12" s="402" t="s">
        <v>186</v>
      </c>
      <c r="D12" s="463">
        <v>2025</v>
      </c>
      <c r="E12" s="267">
        <f>+D12-1</f>
        <v>2024</v>
      </c>
    </row>
    <row r="13" spans="2:10" ht="6" customHeight="1" x14ac:dyDescent="0.25">
      <c r="B13" s="263"/>
      <c r="D13" s="266"/>
      <c r="E13" s="268"/>
    </row>
    <row r="14" spans="2:10" ht="21" x14ac:dyDescent="0.25">
      <c r="B14" s="269"/>
      <c r="C14" s="270"/>
      <c r="D14" s="271" t="str">
        <f>"Bilan au 01.01."&amp;$D$12&amp;""</f>
        <v>Bilan au 01.01.2025</v>
      </c>
      <c r="E14" s="271" t="str">
        <f>"Bilan au 31.12."&amp;$D$12&amp;""</f>
        <v>Bilan au 31.12.2025</v>
      </c>
    </row>
    <row r="15" spans="2:10" x14ac:dyDescent="0.25">
      <c r="B15" s="272"/>
      <c r="C15" s="273" t="s">
        <v>108</v>
      </c>
      <c r="D15" s="274">
        <f>D17+D23+D33</f>
        <v>0</v>
      </c>
      <c r="E15" s="274">
        <f>E17+E23+E33</f>
        <v>0</v>
      </c>
    </row>
    <row r="16" spans="2:10" ht="11.25" customHeight="1" x14ac:dyDescent="0.25">
      <c r="B16" s="275"/>
      <c r="C16" s="276"/>
      <c r="D16" s="277"/>
      <c r="E16" s="277"/>
    </row>
    <row r="17" spans="2:5" x14ac:dyDescent="0.25">
      <c r="B17" s="275"/>
      <c r="C17" s="278" t="s">
        <v>109</v>
      </c>
      <c r="D17" s="279">
        <f>SUM(D19:D21)</f>
        <v>0</v>
      </c>
      <c r="E17" s="279">
        <f>SUM(E19:E21)</f>
        <v>0</v>
      </c>
    </row>
    <row r="18" spans="2:5" ht="6" customHeight="1" x14ac:dyDescent="0.25">
      <c r="B18" s="275"/>
      <c r="C18" s="280"/>
      <c r="D18" s="277"/>
      <c r="E18" s="277"/>
    </row>
    <row r="19" spans="2:5" x14ac:dyDescent="0.25">
      <c r="B19" s="281">
        <v>1000</v>
      </c>
      <c r="C19" s="280" t="s">
        <v>110</v>
      </c>
      <c r="D19" s="282"/>
      <c r="E19" s="282"/>
    </row>
    <row r="20" spans="2:5" x14ac:dyDescent="0.25">
      <c r="B20" s="281">
        <v>1010</v>
      </c>
      <c r="C20" s="280" t="s">
        <v>111</v>
      </c>
      <c r="D20" s="282"/>
      <c r="E20" s="282"/>
    </row>
    <row r="21" spans="2:5" x14ac:dyDescent="0.25">
      <c r="B21" s="281">
        <v>1020</v>
      </c>
      <c r="C21" s="283" t="s">
        <v>250</v>
      </c>
      <c r="D21" s="282"/>
      <c r="E21" s="282"/>
    </row>
    <row r="22" spans="2:5" ht="11.25" customHeight="1" x14ac:dyDescent="0.25">
      <c r="B22" s="281"/>
      <c r="C22" s="283"/>
      <c r="D22" s="284"/>
      <c r="E22" s="284"/>
    </row>
    <row r="23" spans="2:5" x14ac:dyDescent="0.25">
      <c r="B23" s="275"/>
      <c r="C23" s="278" t="s">
        <v>251</v>
      </c>
      <c r="D23" s="279">
        <f>SUM(D25:D31)</f>
        <v>0</v>
      </c>
      <c r="E23" s="279">
        <f>SUM(E25:E31)</f>
        <v>0</v>
      </c>
    </row>
    <row r="24" spans="2:5" ht="6" customHeight="1" x14ac:dyDescent="0.25">
      <c r="B24" s="275"/>
      <c r="C24" s="280"/>
      <c r="D24" s="277"/>
      <c r="E24" s="277"/>
    </row>
    <row r="25" spans="2:5" x14ac:dyDescent="0.25">
      <c r="B25" s="281">
        <v>1100</v>
      </c>
      <c r="C25" s="280" t="s">
        <v>112</v>
      </c>
      <c r="D25" s="282"/>
      <c r="E25" s="282"/>
    </row>
    <row r="26" spans="2:5" x14ac:dyDescent="0.25">
      <c r="B26" s="281">
        <v>1109</v>
      </c>
      <c r="C26" s="435" t="s">
        <v>252</v>
      </c>
      <c r="D26" s="282"/>
      <c r="E26" s="282"/>
    </row>
    <row r="27" spans="2:5" x14ac:dyDescent="0.25">
      <c r="B27" s="281">
        <v>1140</v>
      </c>
      <c r="C27" s="283" t="s">
        <v>113</v>
      </c>
      <c r="D27" s="282"/>
      <c r="E27" s="282"/>
    </row>
    <row r="28" spans="2:5" x14ac:dyDescent="0.25">
      <c r="B28" s="281">
        <v>1150</v>
      </c>
      <c r="C28" s="280" t="s">
        <v>114</v>
      </c>
      <c r="D28" s="282"/>
      <c r="E28" s="282"/>
    </row>
    <row r="29" spans="2:5" x14ac:dyDescent="0.25">
      <c r="B29" s="281">
        <v>1160</v>
      </c>
      <c r="C29" s="443" t="s">
        <v>115</v>
      </c>
      <c r="D29" s="282"/>
      <c r="E29" s="282"/>
    </row>
    <row r="30" spans="2:5" x14ac:dyDescent="0.25">
      <c r="B30" s="281">
        <v>1200</v>
      </c>
      <c r="C30" s="443" t="s">
        <v>163</v>
      </c>
      <c r="D30" s="282"/>
      <c r="E30" s="282"/>
    </row>
    <row r="31" spans="2:5" x14ac:dyDescent="0.25">
      <c r="B31" s="281">
        <v>1300</v>
      </c>
      <c r="C31" s="443" t="s">
        <v>232</v>
      </c>
      <c r="D31" s="282"/>
      <c r="E31" s="282"/>
    </row>
    <row r="32" spans="2:5" ht="11.25" customHeight="1" x14ac:dyDescent="0.25">
      <c r="B32" s="281"/>
      <c r="C32" s="446"/>
      <c r="D32" s="277"/>
      <c r="E32" s="277"/>
    </row>
    <row r="33" spans="2:8" x14ac:dyDescent="0.25">
      <c r="B33" s="275"/>
      <c r="C33" s="442" t="s">
        <v>233</v>
      </c>
      <c r="D33" s="279">
        <f>SUM(D35:D40)</f>
        <v>0</v>
      </c>
      <c r="E33" s="279">
        <f>SUM(E35:E40)</f>
        <v>0</v>
      </c>
    </row>
    <row r="34" spans="2:8" ht="6" customHeight="1" x14ac:dyDescent="0.25">
      <c r="B34" s="275"/>
      <c r="C34" s="443"/>
      <c r="D34" s="277"/>
      <c r="E34" s="277"/>
    </row>
    <row r="35" spans="2:8" x14ac:dyDescent="0.25">
      <c r="B35" s="281">
        <v>1510</v>
      </c>
      <c r="C35" s="443" t="s">
        <v>116</v>
      </c>
      <c r="D35" s="282"/>
      <c r="E35" s="282"/>
    </row>
    <row r="36" spans="2:8" x14ac:dyDescent="0.25">
      <c r="B36" s="281">
        <v>1520</v>
      </c>
      <c r="C36" s="443" t="s">
        <v>117</v>
      </c>
      <c r="D36" s="282"/>
      <c r="E36" s="282"/>
    </row>
    <row r="37" spans="2:8" x14ac:dyDescent="0.25">
      <c r="B37" s="281">
        <v>1530</v>
      </c>
      <c r="C37" s="280" t="s">
        <v>118</v>
      </c>
      <c r="D37" s="282"/>
      <c r="E37" s="282"/>
    </row>
    <row r="38" spans="2:8" x14ac:dyDescent="0.25">
      <c r="B38" s="281">
        <v>1540</v>
      </c>
      <c r="C38" s="280" t="s">
        <v>119</v>
      </c>
      <c r="D38" s="282"/>
      <c r="E38" s="282"/>
      <c r="F38" s="570"/>
      <c r="G38" s="571"/>
      <c r="H38" s="571"/>
    </row>
    <row r="39" spans="2:8" x14ac:dyDescent="0.25">
      <c r="B39" s="281">
        <v>1550</v>
      </c>
      <c r="C39" s="280" t="s">
        <v>120</v>
      </c>
      <c r="D39" s="282"/>
      <c r="E39" s="282"/>
      <c r="F39" s="570"/>
      <c r="G39" s="571"/>
      <c r="H39" s="571"/>
    </row>
    <row r="40" spans="2:8" x14ac:dyDescent="0.25">
      <c r="B40" s="281">
        <v>1590</v>
      </c>
      <c r="C40" s="280" t="s">
        <v>121</v>
      </c>
      <c r="D40" s="282"/>
      <c r="E40" s="282"/>
      <c r="F40" s="570"/>
      <c r="G40" s="571"/>
      <c r="H40" s="571"/>
    </row>
    <row r="41" spans="2:8" ht="11.25" customHeight="1" x14ac:dyDescent="0.25">
      <c r="B41" s="281"/>
      <c r="C41" s="285"/>
      <c r="D41" s="277"/>
      <c r="E41" s="277"/>
      <c r="F41" s="570"/>
      <c r="G41" s="571"/>
      <c r="H41" s="571"/>
    </row>
    <row r="42" spans="2:8" ht="21" x14ac:dyDescent="0.25">
      <c r="B42" s="269"/>
      <c r="C42" s="270"/>
      <c r="D42" s="271" t="str">
        <f>D14</f>
        <v>Bilan au 01.01.2025</v>
      </c>
      <c r="E42" s="271" t="str">
        <f>E14</f>
        <v>Bilan au 31.12.2025</v>
      </c>
      <c r="F42" s="570"/>
      <c r="G42" s="572" t="s">
        <v>281</v>
      </c>
      <c r="H42" s="572" t="s">
        <v>280</v>
      </c>
    </row>
    <row r="43" spans="2:8" x14ac:dyDescent="0.25">
      <c r="B43" s="272"/>
      <c r="C43" s="273" t="s">
        <v>122</v>
      </c>
      <c r="D43" s="274">
        <f>D45+D55+D61</f>
        <v>0</v>
      </c>
      <c r="E43" s="274">
        <f>E45+E55+E61</f>
        <v>0</v>
      </c>
      <c r="F43" s="570"/>
      <c r="G43" s="573">
        <f>D15-D43</f>
        <v>0</v>
      </c>
      <c r="H43" s="574">
        <f>E15-E43</f>
        <v>0</v>
      </c>
    </row>
    <row r="44" spans="2:8" x14ac:dyDescent="0.25">
      <c r="B44" s="275"/>
      <c r="C44" s="276"/>
      <c r="D44" s="277"/>
      <c r="E44" s="277"/>
      <c r="F44" s="570"/>
      <c r="G44" s="571"/>
      <c r="H44" s="571"/>
    </row>
    <row r="45" spans="2:8" x14ac:dyDescent="0.25">
      <c r="B45" s="275"/>
      <c r="C45" s="442" t="s">
        <v>253</v>
      </c>
      <c r="D45" s="279">
        <f>SUM(D47:D53)</f>
        <v>0</v>
      </c>
      <c r="E45" s="279">
        <f>SUM(E47:E53)</f>
        <v>0</v>
      </c>
      <c r="F45" s="570"/>
      <c r="G45" s="571"/>
      <c r="H45" s="571"/>
    </row>
    <row r="46" spans="2:8" ht="6" customHeight="1" x14ac:dyDescent="0.25">
      <c r="B46" s="275"/>
      <c r="C46" s="443"/>
      <c r="D46" s="277"/>
      <c r="E46" s="277"/>
      <c r="F46" s="570"/>
      <c r="G46" s="571"/>
      <c r="H46" s="571"/>
    </row>
    <row r="47" spans="2:8" x14ac:dyDescent="0.25">
      <c r="B47" s="281">
        <v>2000</v>
      </c>
      <c r="C47" s="443" t="s">
        <v>255</v>
      </c>
      <c r="D47" s="282"/>
      <c r="E47" s="282"/>
      <c r="F47" s="570"/>
      <c r="G47" s="571"/>
      <c r="H47" s="571"/>
    </row>
    <row r="48" spans="2:8" x14ac:dyDescent="0.25">
      <c r="B48" s="281">
        <v>2100</v>
      </c>
      <c r="C48" s="443" t="s">
        <v>123</v>
      </c>
      <c r="D48" s="282"/>
      <c r="E48" s="282"/>
      <c r="F48" s="570"/>
      <c r="G48" s="571"/>
      <c r="H48" s="571"/>
    </row>
    <row r="49" spans="2:6" x14ac:dyDescent="0.25">
      <c r="B49" s="281">
        <v>2130</v>
      </c>
      <c r="C49" s="443" t="s">
        <v>124</v>
      </c>
      <c r="D49" s="282"/>
      <c r="E49" s="282"/>
    </row>
    <row r="50" spans="2:6" x14ac:dyDescent="0.25">
      <c r="B50" s="281">
        <v>2140</v>
      </c>
      <c r="C50" s="443" t="s">
        <v>125</v>
      </c>
      <c r="D50" s="282"/>
      <c r="E50" s="139">
        <f>'2. Résultat'!G114</f>
        <v>0</v>
      </c>
    </row>
    <row r="51" spans="2:6" x14ac:dyDescent="0.25">
      <c r="B51" s="281">
        <v>2150</v>
      </c>
      <c r="C51" s="443" t="s">
        <v>157</v>
      </c>
      <c r="D51" s="282"/>
      <c r="E51" s="282"/>
    </row>
    <row r="52" spans="2:6" x14ac:dyDescent="0.25">
      <c r="B52" s="281">
        <v>2160</v>
      </c>
      <c r="C52" s="443" t="s">
        <v>227</v>
      </c>
      <c r="D52" s="282"/>
      <c r="E52" s="282"/>
    </row>
    <row r="53" spans="2:6" x14ac:dyDescent="0.25">
      <c r="B53" s="281">
        <v>2300</v>
      </c>
      <c r="C53" s="443" t="s">
        <v>236</v>
      </c>
      <c r="D53" s="282"/>
      <c r="E53" s="282"/>
    </row>
    <row r="54" spans="2:6" ht="11.25" customHeight="1" x14ac:dyDescent="0.25">
      <c r="B54" s="275"/>
      <c r="C54" s="444"/>
      <c r="D54" s="277"/>
      <c r="E54" s="277"/>
    </row>
    <row r="55" spans="2:6" x14ac:dyDescent="0.25">
      <c r="B55" s="275"/>
      <c r="C55" s="442" t="s">
        <v>254</v>
      </c>
      <c r="D55" s="279">
        <f>SUM(D57:D59)</f>
        <v>0</v>
      </c>
      <c r="E55" s="279">
        <f>SUM(E57:E59)</f>
        <v>0</v>
      </c>
    </row>
    <row r="56" spans="2:6" ht="6" customHeight="1" x14ac:dyDescent="0.25">
      <c r="B56" s="275"/>
      <c r="C56" s="443"/>
      <c r="D56" s="277"/>
      <c r="E56" s="277"/>
    </row>
    <row r="57" spans="2:6" x14ac:dyDescent="0.25">
      <c r="B57" s="281">
        <v>2440</v>
      </c>
      <c r="C57" s="443" t="s">
        <v>126</v>
      </c>
      <c r="D57" s="282"/>
      <c r="E57" s="282"/>
    </row>
    <row r="58" spans="2:6" x14ac:dyDescent="0.25">
      <c r="B58" s="281">
        <v>2600</v>
      </c>
      <c r="C58" s="445" t="s">
        <v>127</v>
      </c>
      <c r="D58" s="282"/>
      <c r="E58" s="282"/>
    </row>
    <row r="59" spans="2:6" x14ac:dyDescent="0.25">
      <c r="B59" s="281">
        <v>2610</v>
      </c>
      <c r="C59" s="443" t="s">
        <v>256</v>
      </c>
      <c r="D59" s="282"/>
      <c r="E59" s="139">
        <f>D59+'2. Résultat'!G94</f>
        <v>0</v>
      </c>
      <c r="F59" s="708" t="e">
        <f>E59/('2. Résultat'!G17-'2. Résultat'!G26)</f>
        <v>#DIV/0!</v>
      </c>
    </row>
    <row r="60" spans="2:6" ht="11.25" customHeight="1" x14ac:dyDescent="0.25">
      <c r="B60" s="275"/>
      <c r="C60" s="444"/>
      <c r="D60" s="277"/>
      <c r="E60" s="277"/>
    </row>
    <row r="61" spans="2:6" x14ac:dyDescent="0.25">
      <c r="B61" s="275"/>
      <c r="C61" s="442" t="s">
        <v>234</v>
      </c>
      <c r="D61" s="279">
        <f>SUM(D63:D67)</f>
        <v>0</v>
      </c>
      <c r="E61" s="279">
        <f>SUM(E63:E67)</f>
        <v>0</v>
      </c>
    </row>
    <row r="62" spans="2:6" ht="6" customHeight="1" x14ac:dyDescent="0.25">
      <c r="B62" s="275"/>
      <c r="C62" s="443"/>
      <c r="D62" s="277"/>
      <c r="E62" s="277"/>
    </row>
    <row r="63" spans="2:6" x14ac:dyDescent="0.25">
      <c r="B63" s="281">
        <v>2800</v>
      </c>
      <c r="C63" s="443" t="s">
        <v>128</v>
      </c>
      <c r="D63" s="282"/>
      <c r="E63" s="282"/>
    </row>
    <row r="64" spans="2:6" x14ac:dyDescent="0.25">
      <c r="B64" s="441">
        <v>2810</v>
      </c>
      <c r="C64" s="443" t="s">
        <v>235</v>
      </c>
      <c r="D64" s="282"/>
      <c r="E64" s="282"/>
    </row>
    <row r="65" spans="2:6" x14ac:dyDescent="0.25">
      <c r="B65" s="281">
        <v>2850</v>
      </c>
      <c r="C65" s="443" t="s">
        <v>129</v>
      </c>
      <c r="D65" s="282"/>
      <c r="E65" s="282"/>
    </row>
    <row r="66" spans="2:6" x14ac:dyDescent="0.25">
      <c r="B66" s="281">
        <v>2900</v>
      </c>
      <c r="C66" s="283" t="s">
        <v>130</v>
      </c>
      <c r="D66" s="282"/>
      <c r="E66" s="282"/>
    </row>
    <row r="67" spans="2:6" x14ac:dyDescent="0.25">
      <c r="B67" s="286"/>
      <c r="C67" s="287" t="s">
        <v>131</v>
      </c>
      <c r="D67" s="288">
        <f>'2. Résultat'!F118</f>
        <v>0</v>
      </c>
      <c r="E67" s="139">
        <f>'2. Résultat'!G118</f>
        <v>0</v>
      </c>
    </row>
    <row r="69" spans="2:6" s="289" customFormat="1" x14ac:dyDescent="0.25"/>
    <row r="70" spans="2:6" x14ac:dyDescent="0.25">
      <c r="B70" s="109"/>
      <c r="C70" s="79"/>
      <c r="D70" s="264"/>
      <c r="E70" s="79"/>
      <c r="F70" s="289"/>
    </row>
  </sheetData>
  <mergeCells count="1">
    <mergeCell ref="D10:E10"/>
  </mergeCells>
  <printOptions horizontalCentered="1"/>
  <pageMargins left="0.39370078740157483" right="0.39370078740157483" top="0.62992125984251968" bottom="0.6692913385826772" header="0.51181102362204722" footer="0.31496062992125984"/>
  <pageSetup paperSize="9" scale="92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121"/>
  <sheetViews>
    <sheetView view="pageBreakPreview" topLeftCell="A4" zoomScaleNormal="100" zoomScaleSheetLayoutView="100" workbookViewId="0">
      <selection activeCell="G50" sqref="G49:G50"/>
    </sheetView>
  </sheetViews>
  <sheetFormatPr baseColWidth="10" defaultColWidth="11.375" defaultRowHeight="13.2" x14ac:dyDescent="0.25"/>
  <cols>
    <col min="1" max="1" width="1.875" style="6" customWidth="1"/>
    <col min="2" max="2" width="8.75" style="6" customWidth="1"/>
    <col min="3" max="3" width="37.625" style="6" customWidth="1"/>
    <col min="4" max="4" width="3.375" style="6" customWidth="1"/>
    <col min="5" max="8" width="12.75" style="6" customWidth="1"/>
    <col min="9" max="16384" width="11.375" style="6"/>
  </cols>
  <sheetData>
    <row r="1" spans="1:10" x14ac:dyDescent="0.25">
      <c r="B1" s="187"/>
    </row>
    <row r="4" spans="1:10" x14ac:dyDescent="0.25">
      <c r="B4" s="185"/>
      <c r="C4" s="186"/>
      <c r="D4" s="186"/>
      <c r="E4" s="186"/>
      <c r="F4" s="187"/>
      <c r="G4" s="187"/>
      <c r="H4" s="187"/>
      <c r="I4" s="187"/>
      <c r="J4" s="188"/>
    </row>
    <row r="5" spans="1:10" ht="5.25" customHeight="1" x14ac:dyDescent="0.25">
      <c r="B5" s="186"/>
      <c r="C5" s="186"/>
      <c r="D5" s="186"/>
      <c r="E5" s="186"/>
      <c r="F5" s="187"/>
      <c r="G5" s="187"/>
      <c r="H5" s="187"/>
      <c r="I5" s="187"/>
      <c r="J5" s="188"/>
    </row>
    <row r="6" spans="1:10" x14ac:dyDescent="0.25">
      <c r="B6" s="113" t="s">
        <v>377</v>
      </c>
      <c r="C6" s="114"/>
      <c r="D6" s="1"/>
      <c r="E6" s="191"/>
      <c r="F6" s="187"/>
      <c r="G6" s="187"/>
      <c r="H6" s="187"/>
      <c r="I6" s="187"/>
      <c r="J6" s="188"/>
    </row>
    <row r="7" spans="1:10" x14ac:dyDescent="0.25">
      <c r="B7" s="113" t="s">
        <v>381</v>
      </c>
      <c r="C7" s="114"/>
      <c r="D7" s="1"/>
      <c r="E7" s="191"/>
      <c r="F7" s="193"/>
      <c r="G7" s="193"/>
      <c r="H7" s="187"/>
      <c r="I7" s="187"/>
      <c r="J7" s="188"/>
    </row>
    <row r="8" spans="1:10" x14ac:dyDescent="0.25">
      <c r="B8" s="133" t="s">
        <v>84</v>
      </c>
      <c r="C8" s="116"/>
      <c r="D8" s="1"/>
      <c r="E8" s="191"/>
      <c r="F8" s="187"/>
      <c r="G8" s="187"/>
      <c r="H8" s="187"/>
      <c r="I8" s="187"/>
      <c r="J8" s="188"/>
    </row>
    <row r="9" spans="1:10" x14ac:dyDescent="0.25">
      <c r="B9" s="133" t="s">
        <v>85</v>
      </c>
      <c r="C9" s="1"/>
      <c r="D9" s="1"/>
      <c r="E9" s="191"/>
      <c r="F9" s="187"/>
      <c r="G9" s="187"/>
      <c r="H9" s="187"/>
      <c r="I9" s="187"/>
      <c r="J9" s="188"/>
    </row>
    <row r="10" spans="1:10" x14ac:dyDescent="0.25">
      <c r="B10" s="191"/>
      <c r="C10" s="191"/>
      <c r="D10" s="191"/>
      <c r="E10" s="191"/>
      <c r="F10" s="187"/>
      <c r="G10" s="187"/>
      <c r="H10" s="187"/>
      <c r="I10" s="187"/>
      <c r="J10" s="188"/>
    </row>
    <row r="11" spans="1:10" x14ac:dyDescent="0.25">
      <c r="B11" s="103" t="s">
        <v>303</v>
      </c>
      <c r="C11" s="290"/>
      <c r="D11" s="290"/>
      <c r="E11" s="23" t="s">
        <v>41</v>
      </c>
      <c r="F11" s="809">
        <f>'Instructions + formulaire'!C66</f>
        <v>0</v>
      </c>
      <c r="G11" s="809"/>
    </row>
    <row r="12" spans="1:10" x14ac:dyDescent="0.25">
      <c r="B12" s="4"/>
      <c r="C12" s="290"/>
      <c r="D12" s="290"/>
      <c r="E12" s="5"/>
      <c r="F12" s="7"/>
      <c r="G12" s="7"/>
    </row>
    <row r="13" spans="1:10" ht="21" x14ac:dyDescent="0.25">
      <c r="A13" s="101"/>
      <c r="B13" s="8"/>
      <c r="C13" s="56"/>
      <c r="D13" s="56"/>
      <c r="E13" s="71"/>
      <c r="F13" s="136" t="s">
        <v>378</v>
      </c>
      <c r="G13" s="136" t="s">
        <v>384</v>
      </c>
    </row>
    <row r="14" spans="1:10" x14ac:dyDescent="0.25">
      <c r="A14" s="101"/>
      <c r="B14" s="9"/>
      <c r="C14" s="56"/>
      <c r="D14" s="21"/>
      <c r="E14" s="72"/>
      <c r="F14" s="10"/>
      <c r="G14" s="10"/>
    </row>
    <row r="15" spans="1:10" s="12" customFormat="1" ht="16.5" customHeight="1" thickBot="1" x14ac:dyDescent="0.25">
      <c r="A15" s="102"/>
      <c r="B15" s="11"/>
      <c r="C15" s="57" t="s">
        <v>86</v>
      </c>
      <c r="D15" s="57"/>
      <c r="E15" s="73"/>
      <c r="F15" s="137">
        <f>F17+F28</f>
        <v>0</v>
      </c>
      <c r="G15" s="137">
        <f>G17+G28</f>
        <v>0</v>
      </c>
    </row>
    <row r="16" spans="1:10" ht="12.75" customHeight="1" thickTop="1" x14ac:dyDescent="0.25">
      <c r="A16" s="101"/>
      <c r="B16" s="13"/>
      <c r="C16" s="14"/>
      <c r="D16" s="14"/>
      <c r="E16" s="64"/>
      <c r="F16" s="15"/>
      <c r="G16" s="15"/>
    </row>
    <row r="17" spans="1:12" x14ac:dyDescent="0.25">
      <c r="A17" s="101"/>
      <c r="B17" s="13"/>
      <c r="C17" s="63" t="s">
        <v>257</v>
      </c>
      <c r="D17" s="63"/>
      <c r="E17" s="291"/>
      <c r="F17" s="138">
        <f>SUM(F19:F26)</f>
        <v>0</v>
      </c>
      <c r="G17" s="138">
        <f>SUM(G19:G26)</f>
        <v>0</v>
      </c>
    </row>
    <row r="18" spans="1:12" ht="6" customHeight="1" x14ac:dyDescent="0.25">
      <c r="A18" s="101"/>
      <c r="B18" s="13"/>
      <c r="C18" s="14"/>
      <c r="D18" s="14"/>
      <c r="E18" s="64"/>
      <c r="F18" s="15"/>
      <c r="G18" s="15"/>
    </row>
    <row r="19" spans="1:12" x14ac:dyDescent="0.25">
      <c r="A19" s="101"/>
      <c r="B19" s="16">
        <v>3000</v>
      </c>
      <c r="C19" s="58" t="s">
        <v>132</v>
      </c>
      <c r="D19" s="58"/>
      <c r="E19" s="291"/>
      <c r="F19" s="24"/>
      <c r="G19" s="24"/>
      <c r="H19" s="292"/>
    </row>
    <row r="20" spans="1:12" x14ac:dyDescent="0.25">
      <c r="A20" s="101"/>
      <c r="B20" s="16">
        <v>3005</v>
      </c>
      <c r="C20" s="58" t="s">
        <v>202</v>
      </c>
      <c r="D20" s="58"/>
      <c r="E20" s="291"/>
      <c r="F20" s="24"/>
      <c r="G20" s="24"/>
      <c r="H20" s="292"/>
    </row>
    <row r="21" spans="1:12" x14ac:dyDescent="0.25">
      <c r="A21" s="101"/>
      <c r="B21" s="16">
        <v>3006</v>
      </c>
      <c r="C21" s="58" t="s">
        <v>203</v>
      </c>
      <c r="D21" s="58"/>
      <c r="E21" s="291"/>
      <c r="F21" s="24"/>
      <c r="G21" s="24"/>
      <c r="H21" s="292"/>
    </row>
    <row r="22" spans="1:12" x14ac:dyDescent="0.25">
      <c r="A22" s="101"/>
      <c r="B22" s="16">
        <v>3020</v>
      </c>
      <c r="C22" s="58" t="s">
        <v>133</v>
      </c>
      <c r="D22" s="58"/>
      <c r="E22" s="291"/>
      <c r="F22" s="24"/>
      <c r="G22" s="24"/>
      <c r="H22" s="292"/>
      <c r="I22" s="186"/>
      <c r="J22" s="186"/>
      <c r="K22" s="186"/>
      <c r="L22" s="187"/>
    </row>
    <row r="23" spans="1:12" x14ac:dyDescent="0.25">
      <c r="A23" s="101"/>
      <c r="B23" s="16">
        <v>3025</v>
      </c>
      <c r="C23" s="58" t="s">
        <v>204</v>
      </c>
      <c r="D23" s="58"/>
      <c r="E23" s="291"/>
      <c r="F23" s="24"/>
      <c r="G23" s="679"/>
      <c r="H23" s="292"/>
      <c r="I23" s="186"/>
      <c r="J23" s="186"/>
      <c r="K23" s="186"/>
      <c r="L23" s="187"/>
    </row>
    <row r="24" spans="1:12" x14ac:dyDescent="0.25">
      <c r="A24" s="101"/>
      <c r="B24" s="16">
        <v>3026</v>
      </c>
      <c r="C24" s="58" t="s">
        <v>205</v>
      </c>
      <c r="D24" s="58"/>
      <c r="E24" s="291"/>
      <c r="F24" s="24"/>
      <c r="G24" s="24"/>
      <c r="H24" s="292"/>
      <c r="I24" s="186"/>
      <c r="J24" s="186"/>
      <c r="K24" s="186"/>
      <c r="L24" s="187"/>
    </row>
    <row r="25" spans="1:12" x14ac:dyDescent="0.25">
      <c r="A25" s="101"/>
      <c r="B25" s="16">
        <v>3030</v>
      </c>
      <c r="C25" s="58" t="s">
        <v>228</v>
      </c>
      <c r="D25" s="58"/>
      <c r="E25" s="291"/>
      <c r="F25" s="24"/>
      <c r="G25" s="24"/>
      <c r="H25" s="292"/>
      <c r="I25" s="186"/>
      <c r="J25" s="186"/>
      <c r="K25" s="186"/>
      <c r="L25" s="187"/>
    </row>
    <row r="26" spans="1:12" x14ac:dyDescent="0.25">
      <c r="A26" s="101"/>
      <c r="B26" s="16">
        <v>3060</v>
      </c>
      <c r="C26" s="58" t="s">
        <v>283</v>
      </c>
      <c r="D26" s="58"/>
      <c r="E26" s="291"/>
      <c r="F26" s="24"/>
      <c r="G26" s="24"/>
      <c r="I26" s="190"/>
      <c r="J26" s="191"/>
      <c r="K26" s="191"/>
      <c r="L26" s="187"/>
    </row>
    <row r="27" spans="1:12" x14ac:dyDescent="0.25">
      <c r="A27" s="101"/>
      <c r="B27" s="13"/>
      <c r="C27" s="14"/>
      <c r="D27" s="14"/>
      <c r="E27" s="64"/>
      <c r="F27" s="15"/>
      <c r="G27" s="15"/>
      <c r="I27" s="190"/>
      <c r="J27" s="191"/>
      <c r="K27" s="192"/>
      <c r="L27" s="193"/>
    </row>
    <row r="28" spans="1:12" x14ac:dyDescent="0.25">
      <c r="A28" s="101"/>
      <c r="B28" s="13"/>
      <c r="C28" s="63" t="s">
        <v>6</v>
      </c>
      <c r="D28" s="63"/>
      <c r="E28" s="291"/>
      <c r="F28" s="138">
        <f>SUM(F30:F32)</f>
        <v>0</v>
      </c>
      <c r="G28" s="138">
        <f>SUM(G30:G32)</f>
        <v>0</v>
      </c>
      <c r="I28" s="191"/>
      <c r="J28" s="191"/>
      <c r="K28" s="191"/>
      <c r="L28" s="187"/>
    </row>
    <row r="29" spans="1:12" ht="6" customHeight="1" x14ac:dyDescent="0.25">
      <c r="A29" s="101"/>
      <c r="B29" s="13"/>
      <c r="C29" s="14"/>
      <c r="D29" s="14"/>
      <c r="E29" s="64"/>
      <c r="F29" s="15"/>
      <c r="G29" s="15"/>
      <c r="I29" s="191"/>
      <c r="J29" s="191"/>
      <c r="K29" s="191"/>
      <c r="L29" s="187"/>
    </row>
    <row r="30" spans="1:12" x14ac:dyDescent="0.25">
      <c r="A30" s="101"/>
      <c r="B30" s="16">
        <v>3200</v>
      </c>
      <c r="C30" s="58" t="s">
        <v>92</v>
      </c>
      <c r="D30" s="58"/>
      <c r="E30" s="291"/>
      <c r="F30" s="24"/>
      <c r="G30" s="139">
        <f>'7. Horaire + subv.'!J55+'7. Horaire + subv.'!N55+'7. Horaire + subv.'!P55</f>
        <v>0</v>
      </c>
      <c r="I30" s="55"/>
    </row>
    <row r="31" spans="1:12" x14ac:dyDescent="0.25">
      <c r="A31" s="101"/>
      <c r="B31" s="16">
        <v>3220</v>
      </c>
      <c r="C31" s="436" t="s">
        <v>229</v>
      </c>
      <c r="D31" s="58"/>
      <c r="E31" s="291"/>
      <c r="F31" s="24"/>
      <c r="G31" s="24"/>
    </row>
    <row r="32" spans="1:12" x14ac:dyDescent="0.25">
      <c r="A32" s="101"/>
      <c r="B32" s="16">
        <v>3290</v>
      </c>
      <c r="C32" s="58" t="s">
        <v>7</v>
      </c>
      <c r="D32" s="58"/>
      <c r="E32" s="291"/>
      <c r="F32" s="24"/>
      <c r="G32" s="24"/>
    </row>
    <row r="33" spans="1:7" x14ac:dyDescent="0.25">
      <c r="A33" s="101"/>
      <c r="B33" s="16"/>
      <c r="C33" s="58"/>
      <c r="D33" s="58"/>
      <c r="E33" s="69"/>
      <c r="F33" s="17"/>
      <c r="G33" s="17"/>
    </row>
    <row r="34" spans="1:7" ht="13.8" thickBot="1" x14ac:dyDescent="0.3">
      <c r="A34" s="101"/>
      <c r="B34" s="18"/>
      <c r="C34" s="57" t="s">
        <v>87</v>
      </c>
      <c r="D34" s="67"/>
      <c r="E34" s="57"/>
      <c r="F34" s="140">
        <f>F36+F43+F55+F64+F70+F90+F96+F105+F111</f>
        <v>0</v>
      </c>
      <c r="G34" s="140">
        <f>G36+G43+G55+G64+G70+G90+G96+G105+G111</f>
        <v>0</v>
      </c>
    </row>
    <row r="35" spans="1:7" ht="13.8" thickTop="1" x14ac:dyDescent="0.25">
      <c r="A35" s="101"/>
      <c r="B35" s="13"/>
      <c r="C35" s="14"/>
      <c r="D35" s="14"/>
      <c r="E35" s="64"/>
      <c r="F35" s="15"/>
      <c r="G35" s="15"/>
    </row>
    <row r="36" spans="1:7" x14ac:dyDescent="0.25">
      <c r="A36" s="101"/>
      <c r="B36" s="13"/>
      <c r="C36" s="63" t="s">
        <v>265</v>
      </c>
      <c r="D36" s="63"/>
      <c r="E36" s="70"/>
      <c r="F36" s="138">
        <f>SUM(F38:F41)</f>
        <v>0</v>
      </c>
      <c r="G36" s="138">
        <f>SUM(G38:G41)</f>
        <v>0</v>
      </c>
    </row>
    <row r="37" spans="1:7" ht="6" customHeight="1" x14ac:dyDescent="0.25">
      <c r="A37" s="101"/>
      <c r="B37" s="13"/>
      <c r="C37" s="14"/>
      <c r="D37" s="14"/>
      <c r="E37" s="74"/>
      <c r="F37" s="15"/>
      <c r="G37" s="15"/>
    </row>
    <row r="38" spans="1:7" x14ac:dyDescent="0.25">
      <c r="A38" s="101"/>
      <c r="B38" s="16">
        <v>4000</v>
      </c>
      <c r="C38" s="58" t="s">
        <v>10</v>
      </c>
      <c r="D38" s="58"/>
      <c r="E38" s="294"/>
      <c r="F38" s="24"/>
      <c r="G38" s="24"/>
    </row>
    <row r="39" spans="1:7" x14ac:dyDescent="0.25">
      <c r="A39" s="101"/>
      <c r="B39" s="16">
        <v>4100</v>
      </c>
      <c r="C39" s="58" t="s">
        <v>11</v>
      </c>
      <c r="D39" s="58"/>
      <c r="E39" s="294"/>
      <c r="F39" s="24"/>
      <c r="G39" s="24"/>
    </row>
    <row r="40" spans="1:7" x14ac:dyDescent="0.25">
      <c r="A40" s="101"/>
      <c r="B40" s="16">
        <v>4110</v>
      </c>
      <c r="C40" s="58" t="s">
        <v>12</v>
      </c>
      <c r="D40" s="58"/>
      <c r="E40" s="294"/>
      <c r="F40" s="24"/>
      <c r="G40" s="24"/>
    </row>
    <row r="41" spans="1:7" x14ac:dyDescent="0.25">
      <c r="A41" s="101"/>
      <c r="B41" s="16">
        <v>4200</v>
      </c>
      <c r="C41" s="58" t="s">
        <v>13</v>
      </c>
      <c r="D41" s="58"/>
      <c r="E41" s="294"/>
      <c r="F41" s="24"/>
      <c r="G41" s="24"/>
    </row>
    <row r="42" spans="1:7" x14ac:dyDescent="0.25">
      <c r="A42" s="101"/>
      <c r="B42" s="16"/>
      <c r="C42" s="58"/>
      <c r="D42" s="58"/>
      <c r="E42" s="75"/>
      <c r="F42" s="19"/>
      <c r="G42" s="19"/>
    </row>
    <row r="43" spans="1:7" x14ac:dyDescent="0.25">
      <c r="A43" s="101"/>
      <c r="B43" s="13"/>
      <c r="C43" s="63" t="s">
        <v>258</v>
      </c>
      <c r="D43" s="63"/>
      <c r="E43" s="70"/>
      <c r="F43" s="138">
        <f>SUM(F45:F53)</f>
        <v>0</v>
      </c>
      <c r="G43" s="138">
        <f>SUM(G45:G53)</f>
        <v>0</v>
      </c>
    </row>
    <row r="44" spans="1:7" ht="6" customHeight="1" x14ac:dyDescent="0.25">
      <c r="A44" s="101"/>
      <c r="B44" s="13"/>
      <c r="C44" s="14"/>
      <c r="D44" s="14"/>
      <c r="E44" s="74"/>
      <c r="F44" s="15"/>
      <c r="G44" s="15"/>
    </row>
    <row r="45" spans="1:7" x14ac:dyDescent="0.25">
      <c r="A45" s="101"/>
      <c r="B45" s="16">
        <v>5010</v>
      </c>
      <c r="C45" s="58" t="s">
        <v>259</v>
      </c>
      <c r="D45" s="58"/>
      <c r="E45" s="294"/>
      <c r="F45" s="24"/>
      <c r="G45" s="139">
        <f>'5. Détail personnel'!E19</f>
        <v>0</v>
      </c>
    </row>
    <row r="46" spans="1:7" x14ac:dyDescent="0.25">
      <c r="A46" s="101"/>
      <c r="B46" s="16">
        <v>5020</v>
      </c>
      <c r="C46" s="58" t="s">
        <v>15</v>
      </c>
      <c r="D46" s="58"/>
      <c r="E46" s="294"/>
      <c r="F46" s="24"/>
      <c r="G46" s="139">
        <f>'5. Détail personnel'!E20</f>
        <v>0</v>
      </c>
    </row>
    <row r="47" spans="1:7" x14ac:dyDescent="0.25">
      <c r="A47" s="101"/>
      <c r="B47" s="16">
        <v>5030</v>
      </c>
      <c r="C47" s="58" t="s">
        <v>134</v>
      </c>
      <c r="D47" s="58"/>
      <c r="E47" s="294"/>
      <c r="F47" s="24"/>
      <c r="G47" s="141">
        <f>'5. Détail personnel'!E21</f>
        <v>0</v>
      </c>
    </row>
    <row r="48" spans="1:7" x14ac:dyDescent="0.25">
      <c r="A48" s="101"/>
      <c r="B48" s="16">
        <v>5040</v>
      </c>
      <c r="C48" s="58" t="s">
        <v>135</v>
      </c>
      <c r="D48" s="58"/>
      <c r="E48" s="294"/>
      <c r="F48" s="24"/>
      <c r="G48" s="139">
        <f>'5. Détail personnel'!E22</f>
        <v>0</v>
      </c>
    </row>
    <row r="49" spans="1:8" x14ac:dyDescent="0.25">
      <c r="A49" s="101"/>
      <c r="B49" s="16">
        <v>5050</v>
      </c>
      <c r="C49" s="58" t="s">
        <v>136</v>
      </c>
      <c r="D49" s="58"/>
      <c r="E49" s="294"/>
      <c r="F49" s="24"/>
      <c r="G49" s="139">
        <f>'5. Détail personnel'!E23</f>
        <v>0</v>
      </c>
    </row>
    <row r="50" spans="1:8" x14ac:dyDescent="0.25">
      <c r="A50" s="55"/>
      <c r="B50" s="16">
        <v>5060</v>
      </c>
      <c r="C50" s="58" t="s">
        <v>137</v>
      </c>
      <c r="D50" s="58"/>
      <c r="E50" s="294"/>
      <c r="F50" s="24"/>
      <c r="G50" s="139">
        <f>'5. Détail personnel'!E24</f>
        <v>0</v>
      </c>
    </row>
    <row r="51" spans="1:8" x14ac:dyDescent="0.25">
      <c r="A51" s="55"/>
      <c r="B51" s="16">
        <v>5070</v>
      </c>
      <c r="C51" s="58" t="s">
        <v>138</v>
      </c>
      <c r="D51" s="58"/>
      <c r="E51" s="294"/>
      <c r="F51" s="24"/>
      <c r="G51" s="139">
        <f>'5. Détail personnel'!E25</f>
        <v>0</v>
      </c>
    </row>
    <row r="52" spans="1:8" x14ac:dyDescent="0.25">
      <c r="A52" s="55"/>
      <c r="B52" s="16">
        <v>5080</v>
      </c>
      <c r="C52" s="58" t="s">
        <v>260</v>
      </c>
      <c r="D52" s="58"/>
      <c r="E52" s="294"/>
      <c r="F52" s="24"/>
      <c r="G52" s="141">
        <f>'5. Détail personnel'!E26</f>
        <v>0</v>
      </c>
    </row>
    <row r="53" spans="1:8" x14ac:dyDescent="0.25">
      <c r="A53" s="101"/>
      <c r="B53" s="16">
        <v>5090</v>
      </c>
      <c r="C53" s="58" t="s">
        <v>139</v>
      </c>
      <c r="D53" s="78" t="s">
        <v>140</v>
      </c>
      <c r="E53" s="389"/>
      <c r="F53" s="24"/>
      <c r="G53" s="24"/>
    </row>
    <row r="54" spans="1:8" x14ac:dyDescent="0.25">
      <c r="A54" s="55"/>
      <c r="B54" s="16"/>
      <c r="C54" s="58"/>
      <c r="D54" s="58"/>
      <c r="E54" s="75"/>
      <c r="F54" s="19"/>
      <c r="G54" s="19"/>
    </row>
    <row r="55" spans="1:8" x14ac:dyDescent="0.25">
      <c r="A55" s="55"/>
      <c r="B55" s="13"/>
      <c r="C55" s="63" t="s">
        <v>1</v>
      </c>
      <c r="D55" s="63"/>
      <c r="E55" s="70"/>
      <c r="F55" s="138">
        <f>SUM(F57:F61)</f>
        <v>0</v>
      </c>
      <c r="G55" s="138">
        <f>SUM(G57:G61)</f>
        <v>0</v>
      </c>
      <c r="H55" s="117" t="e">
        <f>G55/(G43-G53)</f>
        <v>#DIV/0!</v>
      </c>
    </row>
    <row r="56" spans="1:8" ht="6" customHeight="1" x14ac:dyDescent="0.25">
      <c r="A56" s="55"/>
      <c r="B56" s="13"/>
      <c r="C56" s="14"/>
      <c r="D56" s="14"/>
      <c r="E56" s="74"/>
      <c r="F56" s="15"/>
      <c r="G56" s="15"/>
    </row>
    <row r="57" spans="1:8" x14ac:dyDescent="0.25">
      <c r="A57" s="55"/>
      <c r="B57" s="16">
        <v>5100</v>
      </c>
      <c r="C57" s="440" t="s">
        <v>374</v>
      </c>
      <c r="D57" s="440"/>
      <c r="E57" s="294"/>
      <c r="F57" s="24"/>
      <c r="G57" s="24"/>
    </row>
    <row r="58" spans="1:8" x14ac:dyDescent="0.25">
      <c r="A58" s="55"/>
      <c r="B58" s="16">
        <v>5110</v>
      </c>
      <c r="C58" s="58" t="s">
        <v>16</v>
      </c>
      <c r="D58" s="58"/>
      <c r="E58" s="294"/>
      <c r="F58" s="24"/>
      <c r="G58" s="24"/>
    </row>
    <row r="59" spans="1:8" x14ac:dyDescent="0.25">
      <c r="A59" s="55"/>
      <c r="B59" s="16">
        <v>5120</v>
      </c>
      <c r="C59" s="58" t="s">
        <v>17</v>
      </c>
      <c r="D59" s="58"/>
      <c r="E59" s="294"/>
      <c r="F59" s="24"/>
      <c r="G59" s="24"/>
    </row>
    <row r="60" spans="1:8" ht="12" customHeight="1" x14ac:dyDescent="0.25">
      <c r="A60" s="55"/>
      <c r="B60" s="16">
        <v>5150</v>
      </c>
      <c r="C60" s="58" t="s">
        <v>18</v>
      </c>
      <c r="D60" s="58"/>
      <c r="E60" s="294"/>
      <c r="F60" s="24"/>
      <c r="G60" s="24"/>
    </row>
    <row r="61" spans="1:8" s="55" customFormat="1" x14ac:dyDescent="0.25">
      <c r="B61" s="16">
        <v>5160</v>
      </c>
      <c r="C61" s="58" t="s">
        <v>19</v>
      </c>
      <c r="D61" s="58"/>
      <c r="E61" s="294"/>
      <c r="F61" s="391"/>
      <c r="G61" s="24"/>
    </row>
    <row r="62" spans="1:8" x14ac:dyDescent="0.25">
      <c r="A62" s="55"/>
      <c r="B62" s="20"/>
      <c r="C62" s="471"/>
      <c r="D62" s="471"/>
      <c r="E62" s="471"/>
      <c r="F62" s="472"/>
      <c r="G62" s="472"/>
    </row>
    <row r="63" spans="1:8" x14ac:dyDescent="0.25">
      <c r="A63" s="55"/>
      <c r="B63" s="473"/>
      <c r="C63" s="58"/>
      <c r="D63" s="58"/>
      <c r="E63" s="58"/>
      <c r="F63" s="69"/>
      <c r="G63" s="69"/>
    </row>
    <row r="64" spans="1:8" s="55" customFormat="1" x14ac:dyDescent="0.25">
      <c r="B64" s="474"/>
      <c r="C64" s="475" t="s">
        <v>20</v>
      </c>
      <c r="D64" s="475"/>
      <c r="E64" s="476"/>
      <c r="F64" s="477">
        <f>SUM(F66:F68)</f>
        <v>0</v>
      </c>
      <c r="G64" s="478">
        <f>SUM(G66:G68)</f>
        <v>0</v>
      </c>
    </row>
    <row r="65" spans="1:7" s="60" customFormat="1" ht="6" customHeight="1" x14ac:dyDescent="0.25">
      <c r="A65" s="105"/>
      <c r="B65" s="61"/>
      <c r="C65" s="59"/>
      <c r="D65" s="59"/>
      <c r="E65" s="70"/>
      <c r="F65" s="392"/>
      <c r="G65" s="106"/>
    </row>
    <row r="66" spans="1:7" x14ac:dyDescent="0.25">
      <c r="A66" s="55"/>
      <c r="B66" s="16">
        <v>5200</v>
      </c>
      <c r="C66" s="58" t="s">
        <v>21</v>
      </c>
      <c r="D66" s="58"/>
      <c r="E66" s="294"/>
      <c r="F66" s="24"/>
      <c r="G66" s="24"/>
    </row>
    <row r="67" spans="1:7" x14ac:dyDescent="0.25">
      <c r="A67" s="55"/>
      <c r="B67" s="16">
        <v>5210</v>
      </c>
      <c r="C67" s="58" t="s">
        <v>90</v>
      </c>
      <c r="D67" s="58"/>
      <c r="E67" s="294"/>
      <c r="F67" s="24"/>
      <c r="G67" s="24"/>
    </row>
    <row r="68" spans="1:7" x14ac:dyDescent="0.25">
      <c r="A68" s="101"/>
      <c r="B68" s="16">
        <v>5220</v>
      </c>
      <c r="C68" s="58" t="s">
        <v>20</v>
      </c>
      <c r="D68" s="58"/>
      <c r="E68" s="294"/>
      <c r="F68" s="24"/>
      <c r="G68" s="24"/>
    </row>
    <row r="69" spans="1:7" ht="12.75" customHeight="1" x14ac:dyDescent="0.25">
      <c r="A69" s="101"/>
      <c r="B69" s="16"/>
      <c r="C69" s="58"/>
      <c r="D69" s="58"/>
      <c r="E69" s="75"/>
      <c r="F69" s="19"/>
      <c r="G69" s="19"/>
    </row>
    <row r="70" spans="1:7" x14ac:dyDescent="0.25">
      <c r="A70" s="101"/>
      <c r="B70" s="13"/>
      <c r="C70" s="63" t="s">
        <v>261</v>
      </c>
      <c r="D70" s="63"/>
      <c r="E70" s="70"/>
      <c r="F70" s="138">
        <f>SUM(F72:F88)</f>
        <v>0</v>
      </c>
      <c r="G70" s="138">
        <f>SUM(G72:G88)</f>
        <v>0</v>
      </c>
    </row>
    <row r="71" spans="1:7" ht="6" customHeight="1" x14ac:dyDescent="0.25">
      <c r="A71" s="101"/>
      <c r="B71" s="13"/>
      <c r="C71" s="14"/>
      <c r="D71" s="14"/>
      <c r="E71" s="74"/>
      <c r="F71" s="15"/>
      <c r="G71" s="15"/>
    </row>
    <row r="72" spans="1:7" x14ac:dyDescent="0.25">
      <c r="A72" s="101"/>
      <c r="B72" s="16">
        <v>6000</v>
      </c>
      <c r="C72" s="58" t="s">
        <v>23</v>
      </c>
      <c r="D72" s="58"/>
      <c r="E72" s="294"/>
      <c r="F72" s="24"/>
      <c r="G72" s="24"/>
    </row>
    <row r="73" spans="1:7" x14ac:dyDescent="0.25">
      <c r="A73" s="101"/>
      <c r="B73" s="16">
        <v>6040</v>
      </c>
      <c r="C73" s="58" t="s">
        <v>24</v>
      </c>
      <c r="D73" s="58"/>
      <c r="E73" s="294"/>
      <c r="F73" s="24"/>
      <c r="G73" s="24"/>
    </row>
    <row r="74" spans="1:7" x14ac:dyDescent="0.25">
      <c r="A74" s="101"/>
      <c r="B74" s="16">
        <v>6050</v>
      </c>
      <c r="C74" s="58" t="s">
        <v>25</v>
      </c>
      <c r="D74" s="58"/>
      <c r="E74" s="294"/>
      <c r="F74" s="24"/>
      <c r="G74" s="24"/>
    </row>
    <row r="75" spans="1:7" x14ac:dyDescent="0.25">
      <c r="A75" s="101"/>
      <c r="B75" s="16">
        <v>6060</v>
      </c>
      <c r="C75" s="58" t="s">
        <v>141</v>
      </c>
      <c r="D75" s="58"/>
      <c r="E75" s="294"/>
      <c r="F75" s="24"/>
      <c r="G75" s="24"/>
    </row>
    <row r="76" spans="1:7" x14ac:dyDescent="0.25">
      <c r="A76" s="101"/>
      <c r="B76" s="16">
        <v>6200</v>
      </c>
      <c r="C76" s="58" t="s">
        <v>26</v>
      </c>
      <c r="D76" s="58"/>
      <c r="E76" s="294"/>
      <c r="F76" s="24"/>
      <c r="G76" s="24"/>
    </row>
    <row r="77" spans="1:7" x14ac:dyDescent="0.25">
      <c r="A77" s="101"/>
      <c r="B77" s="16">
        <v>6201</v>
      </c>
      <c r="C77" s="58" t="s">
        <v>27</v>
      </c>
      <c r="D77" s="58"/>
      <c r="E77" s="294"/>
      <c r="F77" s="24"/>
      <c r="G77" s="24"/>
    </row>
    <row r="78" spans="1:7" x14ac:dyDescent="0.25">
      <c r="A78" s="101"/>
      <c r="B78" s="16">
        <v>6210</v>
      </c>
      <c r="C78" s="58" t="s">
        <v>28</v>
      </c>
      <c r="D78" s="58"/>
      <c r="E78" s="294"/>
      <c r="F78" s="24"/>
      <c r="G78" s="24"/>
    </row>
    <row r="79" spans="1:7" x14ac:dyDescent="0.25">
      <c r="A79" s="101"/>
      <c r="B79" s="16">
        <v>6300</v>
      </c>
      <c r="C79" s="58" t="s">
        <v>29</v>
      </c>
      <c r="D79" s="58"/>
      <c r="E79" s="294"/>
      <c r="F79" s="24"/>
      <c r="G79" s="24"/>
    </row>
    <row r="80" spans="1:7" x14ac:dyDescent="0.25">
      <c r="A80" s="101"/>
      <c r="B80" s="16">
        <v>6400</v>
      </c>
      <c r="C80" s="58" t="s">
        <v>30</v>
      </c>
      <c r="D80" s="58"/>
      <c r="E80" s="294"/>
      <c r="F80" s="24"/>
      <c r="G80" s="24"/>
    </row>
    <row r="81" spans="1:8" x14ac:dyDescent="0.25">
      <c r="A81" s="101"/>
      <c r="B81" s="16">
        <v>6460</v>
      </c>
      <c r="C81" s="58" t="s">
        <v>142</v>
      </c>
      <c r="D81" s="58"/>
      <c r="E81" s="294"/>
      <c r="F81" s="24"/>
      <c r="G81" s="24"/>
    </row>
    <row r="82" spans="1:8" x14ac:dyDescent="0.25">
      <c r="A82" s="101"/>
      <c r="B82" s="16">
        <v>6500</v>
      </c>
      <c r="C82" s="58" t="s">
        <v>262</v>
      </c>
      <c r="D82" s="58"/>
      <c r="E82" s="294"/>
      <c r="F82" s="24"/>
      <c r="G82" s="24"/>
    </row>
    <row r="83" spans="1:8" x14ac:dyDescent="0.25">
      <c r="A83" s="101"/>
      <c r="B83" s="16">
        <v>6510</v>
      </c>
      <c r="C83" s="58" t="s">
        <v>376</v>
      </c>
      <c r="D83" s="58"/>
      <c r="E83" s="294"/>
      <c r="F83" s="24"/>
      <c r="G83" s="24"/>
    </row>
    <row r="84" spans="1:8" x14ac:dyDescent="0.25">
      <c r="A84" s="101"/>
      <c r="B84" s="16">
        <v>6520</v>
      </c>
      <c r="C84" s="58" t="s">
        <v>31</v>
      </c>
      <c r="D84" s="58"/>
      <c r="E84" s="294"/>
      <c r="F84" s="24"/>
      <c r="G84" s="24"/>
    </row>
    <row r="85" spans="1:8" x14ac:dyDescent="0.25">
      <c r="A85" s="101"/>
      <c r="B85" s="16">
        <v>6530</v>
      </c>
      <c r="C85" s="58" t="s">
        <v>263</v>
      </c>
      <c r="D85" s="58"/>
      <c r="E85" s="294"/>
      <c r="F85" s="24"/>
      <c r="G85" s="24"/>
    </row>
    <row r="86" spans="1:8" x14ac:dyDescent="0.25">
      <c r="A86" s="101"/>
      <c r="B86" s="16">
        <v>6570</v>
      </c>
      <c r="C86" s="58" t="s">
        <v>143</v>
      </c>
      <c r="D86" s="58"/>
      <c r="E86" s="294"/>
      <c r="F86" s="24"/>
      <c r="G86" s="24"/>
    </row>
    <row r="87" spans="1:8" x14ac:dyDescent="0.25">
      <c r="A87" s="101"/>
      <c r="B87" s="16">
        <v>6600</v>
      </c>
      <c r="C87" s="58" t="s">
        <v>32</v>
      </c>
      <c r="D87" s="58"/>
      <c r="E87" s="294"/>
      <c r="F87" s="24"/>
      <c r="G87" s="24"/>
    </row>
    <row r="88" spans="1:8" x14ac:dyDescent="0.25">
      <c r="A88" s="101"/>
      <c r="B88" s="16">
        <v>6700</v>
      </c>
      <c r="C88" s="58" t="s">
        <v>33</v>
      </c>
      <c r="D88" s="58"/>
      <c r="E88" s="294"/>
      <c r="F88" s="24"/>
      <c r="G88" s="24"/>
      <c r="H88" s="128"/>
    </row>
    <row r="89" spans="1:8" x14ac:dyDescent="0.25">
      <c r="A89" s="101"/>
      <c r="B89" s="13"/>
      <c r="C89" s="14"/>
      <c r="D89" s="14"/>
      <c r="E89" s="74"/>
      <c r="F89" s="15"/>
      <c r="G89" s="15"/>
    </row>
    <row r="90" spans="1:8" x14ac:dyDescent="0.25">
      <c r="A90" s="101"/>
      <c r="B90" s="13"/>
      <c r="C90" s="100" t="s">
        <v>264</v>
      </c>
      <c r="D90" s="100"/>
      <c r="E90" s="70"/>
      <c r="F90" s="138">
        <f>SUM(F92:F94)</f>
        <v>0</v>
      </c>
      <c r="G90" s="138">
        <f>SUM(G92:G94)</f>
        <v>0</v>
      </c>
    </row>
    <row r="91" spans="1:8" ht="6" customHeight="1" x14ac:dyDescent="0.25">
      <c r="A91" s="101"/>
      <c r="B91" s="13"/>
      <c r="C91" s="14"/>
      <c r="D91" s="14"/>
      <c r="E91" s="74"/>
      <c r="F91" s="15"/>
      <c r="G91" s="15"/>
    </row>
    <row r="92" spans="1:8" x14ac:dyDescent="0.25">
      <c r="A92" s="101"/>
      <c r="B92" s="16">
        <v>7100</v>
      </c>
      <c r="C92" s="436" t="s">
        <v>230</v>
      </c>
      <c r="D92" s="814" t="s">
        <v>145</v>
      </c>
      <c r="E92" s="815"/>
      <c r="F92" s="24"/>
      <c r="G92" s="24"/>
    </row>
    <row r="93" spans="1:8" x14ac:dyDescent="0.25">
      <c r="A93" s="101"/>
      <c r="B93" s="16">
        <v>7110</v>
      </c>
      <c r="C93" s="436" t="s">
        <v>181</v>
      </c>
      <c r="D93" s="814" t="s">
        <v>145</v>
      </c>
      <c r="E93" s="815"/>
      <c r="F93" s="24"/>
      <c r="G93" s="24"/>
    </row>
    <row r="94" spans="1:8" x14ac:dyDescent="0.25">
      <c r="A94" s="101"/>
      <c r="B94" s="16">
        <v>7120</v>
      </c>
      <c r="C94" s="436" t="s">
        <v>146</v>
      </c>
      <c r="D94" s="814" t="s">
        <v>145</v>
      </c>
      <c r="E94" s="815"/>
      <c r="F94" s="24"/>
      <c r="G94" s="24"/>
    </row>
    <row r="95" spans="1:8" x14ac:dyDescent="0.25">
      <c r="A95" s="101"/>
      <c r="B95" s="13"/>
      <c r="C95" s="14"/>
      <c r="D95" s="14"/>
      <c r="E95" s="74"/>
      <c r="F95" s="15"/>
      <c r="G95" s="15"/>
    </row>
    <row r="96" spans="1:8" x14ac:dyDescent="0.25">
      <c r="A96" s="101"/>
      <c r="B96" s="13"/>
      <c r="C96" s="100" t="s">
        <v>147</v>
      </c>
      <c r="D96" s="100"/>
      <c r="E96" s="70"/>
      <c r="F96" s="138">
        <f>SUM(F98:F103)</f>
        <v>0</v>
      </c>
      <c r="G96" s="138">
        <f>SUM(G98:G103)</f>
        <v>0</v>
      </c>
      <c r="H96" s="292" t="str">
        <f>IF(AND('4b. Investissements'!E54&gt;0,G96=0),"Prévoir ammortissements pour les investissements réalisés","")</f>
        <v/>
      </c>
    </row>
    <row r="97" spans="1:7" ht="6" customHeight="1" x14ac:dyDescent="0.25">
      <c r="A97" s="101"/>
      <c r="B97" s="13"/>
      <c r="C97" s="14"/>
      <c r="D97" s="14"/>
      <c r="E97" s="74"/>
      <c r="F97" s="15"/>
      <c r="G97" s="15"/>
    </row>
    <row r="98" spans="1:7" x14ac:dyDescent="0.25">
      <c r="A98" s="101"/>
      <c r="B98" s="16">
        <v>7910</v>
      </c>
      <c r="C98" s="58" t="s">
        <v>35</v>
      </c>
      <c r="D98" s="58"/>
      <c r="E98" s="294"/>
      <c r="F98" s="24"/>
      <c r="G98" s="24"/>
    </row>
    <row r="99" spans="1:7" x14ac:dyDescent="0.25">
      <c r="A99" s="101"/>
      <c r="B99" s="16">
        <v>7920</v>
      </c>
      <c r="C99" s="58" t="s">
        <v>36</v>
      </c>
      <c r="D99" s="58"/>
      <c r="E99" s="294"/>
      <c r="F99" s="24"/>
      <c r="G99" s="24"/>
    </row>
    <row r="100" spans="1:7" x14ac:dyDescent="0.25">
      <c r="A100" s="101"/>
      <c r="B100" s="16">
        <v>7930</v>
      </c>
      <c r="C100" s="58" t="s">
        <v>37</v>
      </c>
      <c r="D100" s="58"/>
      <c r="E100" s="294"/>
      <c r="F100" s="24"/>
      <c r="G100" s="24"/>
    </row>
    <row r="101" spans="1:7" x14ac:dyDescent="0.25">
      <c r="A101" s="101"/>
      <c r="B101" s="16">
        <v>7940</v>
      </c>
      <c r="C101" s="58" t="s">
        <v>38</v>
      </c>
      <c r="D101" s="58"/>
      <c r="E101" s="294"/>
      <c r="F101" s="24"/>
      <c r="G101" s="24"/>
    </row>
    <row r="102" spans="1:7" x14ac:dyDescent="0.25">
      <c r="A102" s="101"/>
      <c r="B102" s="16">
        <v>7950</v>
      </c>
      <c r="C102" s="58" t="s">
        <v>39</v>
      </c>
      <c r="D102" s="58"/>
      <c r="E102" s="294"/>
      <c r="F102" s="24"/>
      <c r="G102" s="24"/>
    </row>
    <row r="103" spans="1:7" x14ac:dyDescent="0.25">
      <c r="A103" s="101"/>
      <c r="B103" s="16">
        <v>7990</v>
      </c>
      <c r="C103" s="58" t="s">
        <v>40</v>
      </c>
      <c r="D103" s="58"/>
      <c r="E103" s="294"/>
      <c r="F103" s="24"/>
      <c r="G103" s="24"/>
    </row>
    <row r="104" spans="1:7" x14ac:dyDescent="0.25">
      <c r="A104" s="101"/>
      <c r="B104" s="13"/>
      <c r="C104" s="14"/>
      <c r="D104" s="14"/>
      <c r="E104" s="74"/>
      <c r="F104" s="15"/>
      <c r="G104" s="15"/>
    </row>
    <row r="105" spans="1:7" x14ac:dyDescent="0.25">
      <c r="A105" s="101"/>
      <c r="B105" s="13"/>
      <c r="C105" s="63" t="s">
        <v>148</v>
      </c>
      <c r="D105" s="99"/>
      <c r="E105" s="76"/>
      <c r="F105" s="138">
        <f>SUM(F107:F109)</f>
        <v>0</v>
      </c>
      <c r="G105" s="138">
        <f>SUM(G107:G109)</f>
        <v>0</v>
      </c>
    </row>
    <row r="106" spans="1:7" ht="6" customHeight="1" x14ac:dyDescent="0.25">
      <c r="A106" s="101"/>
      <c r="B106" s="13"/>
      <c r="C106" s="65"/>
      <c r="D106" s="65"/>
      <c r="E106" s="77"/>
      <c r="F106" s="66"/>
      <c r="G106" s="66"/>
    </row>
    <row r="107" spans="1:7" x14ac:dyDescent="0.25">
      <c r="A107" s="101"/>
      <c r="B107" s="16">
        <v>8000</v>
      </c>
      <c r="C107" s="58" t="s">
        <v>34</v>
      </c>
      <c r="D107" s="78"/>
      <c r="E107" s="388"/>
      <c r="F107" s="24"/>
      <c r="G107" s="24"/>
    </row>
    <row r="108" spans="1:7" x14ac:dyDescent="0.25">
      <c r="A108" s="101"/>
      <c r="B108" s="16">
        <v>8100</v>
      </c>
      <c r="C108" s="58" t="s">
        <v>8</v>
      </c>
      <c r="D108" s="78" t="s">
        <v>140</v>
      </c>
      <c r="E108" s="389"/>
      <c r="F108" s="24"/>
      <c r="G108" s="24"/>
    </row>
    <row r="109" spans="1:7" x14ac:dyDescent="0.25">
      <c r="A109" s="101"/>
      <c r="B109" s="16">
        <v>8200</v>
      </c>
      <c r="C109" s="58" t="s">
        <v>156</v>
      </c>
      <c r="D109" s="293"/>
      <c r="E109" s="295"/>
      <c r="F109" s="391"/>
      <c r="G109" s="391"/>
    </row>
    <row r="110" spans="1:7" x14ac:dyDescent="0.25">
      <c r="A110" s="101"/>
      <c r="B110" s="13"/>
      <c r="C110" s="14"/>
      <c r="D110" s="14"/>
      <c r="E110" s="74"/>
      <c r="F110" s="15"/>
      <c r="G110" s="15"/>
    </row>
    <row r="111" spans="1:7" x14ac:dyDescent="0.25">
      <c r="A111" s="101"/>
      <c r="B111" s="13"/>
      <c r="C111" s="63" t="s">
        <v>237</v>
      </c>
      <c r="D111" s="99"/>
      <c r="E111" s="76"/>
      <c r="F111" s="138">
        <f>SUM(F113:F116)</f>
        <v>0</v>
      </c>
      <c r="G111" s="138">
        <f>SUM(G113:G116)</f>
        <v>0</v>
      </c>
    </row>
    <row r="112" spans="1:7" ht="6" customHeight="1" x14ac:dyDescent="0.25">
      <c r="A112" s="101"/>
      <c r="B112" s="13"/>
      <c r="C112" s="65"/>
      <c r="D112" s="65"/>
      <c r="E112" s="77"/>
      <c r="F112" s="66"/>
      <c r="G112" s="66"/>
    </row>
    <row r="113" spans="1:7" x14ac:dyDescent="0.25">
      <c r="A113" s="101"/>
      <c r="B113" s="16">
        <v>8400</v>
      </c>
      <c r="C113" s="436" t="s">
        <v>231</v>
      </c>
      <c r="D113" s="810" t="s">
        <v>145</v>
      </c>
      <c r="E113" s="811"/>
      <c r="F113" s="24"/>
      <c r="G113" s="24"/>
    </row>
    <row r="114" spans="1:7" x14ac:dyDescent="0.25">
      <c r="A114" s="101"/>
      <c r="B114" s="16">
        <v>8500</v>
      </c>
      <c r="C114" s="58" t="s">
        <v>91</v>
      </c>
      <c r="D114" s="78"/>
      <c r="E114" s="389"/>
      <c r="F114" s="24"/>
      <c r="G114" s="24"/>
    </row>
    <row r="115" spans="1:7" x14ac:dyDescent="0.25">
      <c r="A115" s="101"/>
      <c r="B115" s="16">
        <v>8600</v>
      </c>
      <c r="C115" s="58" t="s">
        <v>150</v>
      </c>
      <c r="D115" s="78" t="s">
        <v>140</v>
      </c>
      <c r="E115" s="389"/>
      <c r="F115" s="24"/>
      <c r="G115" s="24"/>
    </row>
    <row r="116" spans="1:7" x14ac:dyDescent="0.25">
      <c r="A116" s="101"/>
      <c r="B116" s="16">
        <v>8700</v>
      </c>
      <c r="C116" s="440" t="s">
        <v>238</v>
      </c>
      <c r="D116" s="812" t="s">
        <v>145</v>
      </c>
      <c r="E116" s="813"/>
      <c r="F116" s="24"/>
      <c r="G116" s="24"/>
    </row>
    <row r="117" spans="1:7" x14ac:dyDescent="0.25">
      <c r="A117" s="101"/>
      <c r="B117" s="13"/>
      <c r="C117" s="14"/>
      <c r="D117" s="14"/>
      <c r="E117" s="64"/>
      <c r="F117" s="15"/>
      <c r="G117" s="15"/>
    </row>
    <row r="118" spans="1:7" s="12" customFormat="1" ht="24.75" customHeight="1" x14ac:dyDescent="0.2">
      <c r="A118" s="102"/>
      <c r="B118" s="28"/>
      <c r="C118" s="29" t="s">
        <v>304</v>
      </c>
      <c r="D118" s="29"/>
      <c r="E118" s="89"/>
      <c r="F118" s="142">
        <f>F15-F34</f>
        <v>0</v>
      </c>
      <c r="G118" s="142">
        <f>G15-G34</f>
        <v>0</v>
      </c>
    </row>
    <row r="119" spans="1:7" x14ac:dyDescent="0.25">
      <c r="B119" s="20"/>
      <c r="C119" s="21"/>
      <c r="D119" s="21"/>
      <c r="E119" s="68"/>
      <c r="F119" s="22"/>
      <c r="G119" s="22"/>
    </row>
    <row r="121" spans="1:7" x14ac:dyDescent="0.25">
      <c r="B121" s="109"/>
      <c r="C121" s="79"/>
      <c r="D121" s="79"/>
      <c r="E121" s="109"/>
      <c r="F121" s="79"/>
      <c r="G121" s="254"/>
    </row>
  </sheetData>
  <sheetProtection selectLockedCells="1"/>
  <mergeCells count="6">
    <mergeCell ref="F11:G11"/>
    <mergeCell ref="D113:E113"/>
    <mergeCell ref="D116:E116"/>
    <mergeCell ref="D92:E92"/>
    <mergeCell ref="D93:E93"/>
    <mergeCell ref="D94:E94"/>
  </mergeCells>
  <pageMargins left="0.78740157480314965" right="0" top="0.62992125984251968" bottom="0.6692913385826772" header="0.51181102362204722" footer="0.51181102362204722"/>
  <pageSetup paperSize="9" orientation="portrait" r:id="rId1"/>
  <headerFooter alignWithMargins="0">
    <oddFooter>&amp;C&amp;P&amp;R&amp;"Arial Narrow,Normal"Formulaire comptes - version 11.02.2020 / SPAJ-VL</oddFooter>
  </headerFooter>
  <rowBreaks count="1" manualBreakCount="1">
    <brk id="62" max="6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B1:M115"/>
  <sheetViews>
    <sheetView view="pageBreakPreview" zoomScaleNormal="100" zoomScaleSheetLayoutView="100" workbookViewId="0">
      <selection activeCell="G6" sqref="G6"/>
    </sheetView>
  </sheetViews>
  <sheetFormatPr baseColWidth="10" defaultRowHeight="13.2" x14ac:dyDescent="0.25"/>
  <cols>
    <col min="1" max="1" width="1.875" style="296" customWidth="1"/>
    <col min="2" max="2" width="8.75" style="296" customWidth="1"/>
    <col min="3" max="3" width="37.625" style="296" customWidth="1"/>
    <col min="4" max="4" width="3.375" style="296" customWidth="1"/>
    <col min="5" max="7" width="12.75" style="296" customWidth="1"/>
    <col min="8" max="8" width="69.375" style="296" customWidth="1"/>
    <col min="9" max="256" width="11.375" style="296"/>
    <col min="257" max="257" width="1.875" style="296" customWidth="1"/>
    <col min="258" max="258" width="8.75" style="296" customWidth="1"/>
    <col min="259" max="259" width="37.625" style="296" customWidth="1"/>
    <col min="260" max="260" width="3.375" style="296" customWidth="1"/>
    <col min="261" max="263" width="12.75" style="296" customWidth="1"/>
    <col min="264" max="264" width="83.375" style="296" customWidth="1"/>
    <col min="265" max="512" width="11.375" style="296"/>
    <col min="513" max="513" width="1.875" style="296" customWidth="1"/>
    <col min="514" max="514" width="8.75" style="296" customWidth="1"/>
    <col min="515" max="515" width="37.625" style="296" customWidth="1"/>
    <col min="516" max="516" width="3.375" style="296" customWidth="1"/>
    <col min="517" max="519" width="12.75" style="296" customWidth="1"/>
    <col min="520" max="520" width="83.375" style="296" customWidth="1"/>
    <col min="521" max="768" width="11.375" style="296"/>
    <col min="769" max="769" width="1.875" style="296" customWidth="1"/>
    <col min="770" max="770" width="8.75" style="296" customWidth="1"/>
    <col min="771" max="771" width="37.625" style="296" customWidth="1"/>
    <col min="772" max="772" width="3.375" style="296" customWidth="1"/>
    <col min="773" max="775" width="12.75" style="296" customWidth="1"/>
    <col min="776" max="776" width="83.375" style="296" customWidth="1"/>
    <col min="777" max="1024" width="11.375" style="296"/>
    <col min="1025" max="1025" width="1.875" style="296" customWidth="1"/>
    <col min="1026" max="1026" width="8.75" style="296" customWidth="1"/>
    <col min="1027" max="1027" width="37.625" style="296" customWidth="1"/>
    <col min="1028" max="1028" width="3.375" style="296" customWidth="1"/>
    <col min="1029" max="1031" width="12.75" style="296" customWidth="1"/>
    <col min="1032" max="1032" width="83.375" style="296" customWidth="1"/>
    <col min="1033" max="1280" width="11.375" style="296"/>
    <col min="1281" max="1281" width="1.875" style="296" customWidth="1"/>
    <col min="1282" max="1282" width="8.75" style="296" customWidth="1"/>
    <col min="1283" max="1283" width="37.625" style="296" customWidth="1"/>
    <col min="1284" max="1284" width="3.375" style="296" customWidth="1"/>
    <col min="1285" max="1287" width="12.75" style="296" customWidth="1"/>
    <col min="1288" max="1288" width="83.375" style="296" customWidth="1"/>
    <col min="1289" max="1536" width="11.375" style="296"/>
    <col min="1537" max="1537" width="1.875" style="296" customWidth="1"/>
    <col min="1538" max="1538" width="8.75" style="296" customWidth="1"/>
    <col min="1539" max="1539" width="37.625" style="296" customWidth="1"/>
    <col min="1540" max="1540" width="3.375" style="296" customWidth="1"/>
    <col min="1541" max="1543" width="12.75" style="296" customWidth="1"/>
    <col min="1544" max="1544" width="83.375" style="296" customWidth="1"/>
    <col min="1545" max="1792" width="11.375" style="296"/>
    <col min="1793" max="1793" width="1.875" style="296" customWidth="1"/>
    <col min="1794" max="1794" width="8.75" style="296" customWidth="1"/>
    <col min="1795" max="1795" width="37.625" style="296" customWidth="1"/>
    <col min="1796" max="1796" width="3.375" style="296" customWidth="1"/>
    <col min="1797" max="1799" width="12.75" style="296" customWidth="1"/>
    <col min="1800" max="1800" width="83.375" style="296" customWidth="1"/>
    <col min="1801" max="2048" width="11.375" style="296"/>
    <col min="2049" max="2049" width="1.875" style="296" customWidth="1"/>
    <col min="2050" max="2050" width="8.75" style="296" customWidth="1"/>
    <col min="2051" max="2051" width="37.625" style="296" customWidth="1"/>
    <col min="2052" max="2052" width="3.375" style="296" customWidth="1"/>
    <col min="2053" max="2055" width="12.75" style="296" customWidth="1"/>
    <col min="2056" max="2056" width="83.375" style="296" customWidth="1"/>
    <col min="2057" max="2304" width="11.375" style="296"/>
    <col min="2305" max="2305" width="1.875" style="296" customWidth="1"/>
    <col min="2306" max="2306" width="8.75" style="296" customWidth="1"/>
    <col min="2307" max="2307" width="37.625" style="296" customWidth="1"/>
    <col min="2308" max="2308" width="3.375" style="296" customWidth="1"/>
    <col min="2309" max="2311" width="12.75" style="296" customWidth="1"/>
    <col min="2312" max="2312" width="83.375" style="296" customWidth="1"/>
    <col min="2313" max="2560" width="11.375" style="296"/>
    <col min="2561" max="2561" width="1.875" style="296" customWidth="1"/>
    <col min="2562" max="2562" width="8.75" style="296" customWidth="1"/>
    <col min="2563" max="2563" width="37.625" style="296" customWidth="1"/>
    <col min="2564" max="2564" width="3.375" style="296" customWidth="1"/>
    <col min="2565" max="2567" width="12.75" style="296" customWidth="1"/>
    <col min="2568" max="2568" width="83.375" style="296" customWidth="1"/>
    <col min="2569" max="2816" width="11.375" style="296"/>
    <col min="2817" max="2817" width="1.875" style="296" customWidth="1"/>
    <col min="2818" max="2818" width="8.75" style="296" customWidth="1"/>
    <col min="2819" max="2819" width="37.625" style="296" customWidth="1"/>
    <col min="2820" max="2820" width="3.375" style="296" customWidth="1"/>
    <col min="2821" max="2823" width="12.75" style="296" customWidth="1"/>
    <col min="2824" max="2824" width="83.375" style="296" customWidth="1"/>
    <col min="2825" max="3072" width="11.375" style="296"/>
    <col min="3073" max="3073" width="1.875" style="296" customWidth="1"/>
    <col min="3074" max="3074" width="8.75" style="296" customWidth="1"/>
    <col min="3075" max="3075" width="37.625" style="296" customWidth="1"/>
    <col min="3076" max="3076" width="3.375" style="296" customWidth="1"/>
    <col min="3077" max="3079" width="12.75" style="296" customWidth="1"/>
    <col min="3080" max="3080" width="83.375" style="296" customWidth="1"/>
    <col min="3081" max="3328" width="11.375" style="296"/>
    <col min="3329" max="3329" width="1.875" style="296" customWidth="1"/>
    <col min="3330" max="3330" width="8.75" style="296" customWidth="1"/>
    <col min="3331" max="3331" width="37.625" style="296" customWidth="1"/>
    <col min="3332" max="3332" width="3.375" style="296" customWidth="1"/>
    <col min="3333" max="3335" width="12.75" style="296" customWidth="1"/>
    <col min="3336" max="3336" width="83.375" style="296" customWidth="1"/>
    <col min="3337" max="3584" width="11.375" style="296"/>
    <col min="3585" max="3585" width="1.875" style="296" customWidth="1"/>
    <col min="3586" max="3586" width="8.75" style="296" customWidth="1"/>
    <col min="3587" max="3587" width="37.625" style="296" customWidth="1"/>
    <col min="3588" max="3588" width="3.375" style="296" customWidth="1"/>
    <col min="3589" max="3591" width="12.75" style="296" customWidth="1"/>
    <col min="3592" max="3592" width="83.375" style="296" customWidth="1"/>
    <col min="3593" max="3840" width="11.375" style="296"/>
    <col min="3841" max="3841" width="1.875" style="296" customWidth="1"/>
    <col min="3842" max="3842" width="8.75" style="296" customWidth="1"/>
    <col min="3843" max="3843" width="37.625" style="296" customWidth="1"/>
    <col min="3844" max="3844" width="3.375" style="296" customWidth="1"/>
    <col min="3845" max="3847" width="12.75" style="296" customWidth="1"/>
    <col min="3848" max="3848" width="83.375" style="296" customWidth="1"/>
    <col min="3849" max="4096" width="11.375" style="296"/>
    <col min="4097" max="4097" width="1.875" style="296" customWidth="1"/>
    <col min="4098" max="4098" width="8.75" style="296" customWidth="1"/>
    <col min="4099" max="4099" width="37.625" style="296" customWidth="1"/>
    <col min="4100" max="4100" width="3.375" style="296" customWidth="1"/>
    <col min="4101" max="4103" width="12.75" style="296" customWidth="1"/>
    <col min="4104" max="4104" width="83.375" style="296" customWidth="1"/>
    <col min="4105" max="4352" width="11.375" style="296"/>
    <col min="4353" max="4353" width="1.875" style="296" customWidth="1"/>
    <col min="4354" max="4354" width="8.75" style="296" customWidth="1"/>
    <col min="4355" max="4355" width="37.625" style="296" customWidth="1"/>
    <col min="4356" max="4356" width="3.375" style="296" customWidth="1"/>
    <col min="4357" max="4359" width="12.75" style="296" customWidth="1"/>
    <col min="4360" max="4360" width="83.375" style="296" customWidth="1"/>
    <col min="4361" max="4608" width="11.375" style="296"/>
    <col min="4609" max="4609" width="1.875" style="296" customWidth="1"/>
    <col min="4610" max="4610" width="8.75" style="296" customWidth="1"/>
    <col min="4611" max="4611" width="37.625" style="296" customWidth="1"/>
    <col min="4612" max="4612" width="3.375" style="296" customWidth="1"/>
    <col min="4613" max="4615" width="12.75" style="296" customWidth="1"/>
    <col min="4616" max="4616" width="83.375" style="296" customWidth="1"/>
    <col min="4617" max="4864" width="11.375" style="296"/>
    <col min="4865" max="4865" width="1.875" style="296" customWidth="1"/>
    <col min="4866" max="4866" width="8.75" style="296" customWidth="1"/>
    <col min="4867" max="4867" width="37.625" style="296" customWidth="1"/>
    <col min="4868" max="4868" width="3.375" style="296" customWidth="1"/>
    <col min="4869" max="4871" width="12.75" style="296" customWidth="1"/>
    <col min="4872" max="4872" width="83.375" style="296" customWidth="1"/>
    <col min="4873" max="5120" width="11.375" style="296"/>
    <col min="5121" max="5121" width="1.875" style="296" customWidth="1"/>
    <col min="5122" max="5122" width="8.75" style="296" customWidth="1"/>
    <col min="5123" max="5123" width="37.625" style="296" customWidth="1"/>
    <col min="5124" max="5124" width="3.375" style="296" customWidth="1"/>
    <col min="5125" max="5127" width="12.75" style="296" customWidth="1"/>
    <col min="5128" max="5128" width="83.375" style="296" customWidth="1"/>
    <col min="5129" max="5376" width="11.375" style="296"/>
    <col min="5377" max="5377" width="1.875" style="296" customWidth="1"/>
    <col min="5378" max="5378" width="8.75" style="296" customWidth="1"/>
    <col min="5379" max="5379" width="37.625" style="296" customWidth="1"/>
    <col min="5380" max="5380" width="3.375" style="296" customWidth="1"/>
    <col min="5381" max="5383" width="12.75" style="296" customWidth="1"/>
    <col min="5384" max="5384" width="83.375" style="296" customWidth="1"/>
    <col min="5385" max="5632" width="11.375" style="296"/>
    <col min="5633" max="5633" width="1.875" style="296" customWidth="1"/>
    <col min="5634" max="5634" width="8.75" style="296" customWidth="1"/>
    <col min="5635" max="5635" width="37.625" style="296" customWidth="1"/>
    <col min="5636" max="5636" width="3.375" style="296" customWidth="1"/>
    <col min="5637" max="5639" width="12.75" style="296" customWidth="1"/>
    <col min="5640" max="5640" width="83.375" style="296" customWidth="1"/>
    <col min="5641" max="5888" width="11.375" style="296"/>
    <col min="5889" max="5889" width="1.875" style="296" customWidth="1"/>
    <col min="5890" max="5890" width="8.75" style="296" customWidth="1"/>
    <col min="5891" max="5891" width="37.625" style="296" customWidth="1"/>
    <col min="5892" max="5892" width="3.375" style="296" customWidth="1"/>
    <col min="5893" max="5895" width="12.75" style="296" customWidth="1"/>
    <col min="5896" max="5896" width="83.375" style="296" customWidth="1"/>
    <col min="5897" max="6144" width="11.375" style="296"/>
    <col min="6145" max="6145" width="1.875" style="296" customWidth="1"/>
    <col min="6146" max="6146" width="8.75" style="296" customWidth="1"/>
    <col min="6147" max="6147" width="37.625" style="296" customWidth="1"/>
    <col min="6148" max="6148" width="3.375" style="296" customWidth="1"/>
    <col min="6149" max="6151" width="12.75" style="296" customWidth="1"/>
    <col min="6152" max="6152" width="83.375" style="296" customWidth="1"/>
    <col min="6153" max="6400" width="11.375" style="296"/>
    <col min="6401" max="6401" width="1.875" style="296" customWidth="1"/>
    <col min="6402" max="6402" width="8.75" style="296" customWidth="1"/>
    <col min="6403" max="6403" width="37.625" style="296" customWidth="1"/>
    <col min="6404" max="6404" width="3.375" style="296" customWidth="1"/>
    <col min="6405" max="6407" width="12.75" style="296" customWidth="1"/>
    <col min="6408" max="6408" width="83.375" style="296" customWidth="1"/>
    <col min="6409" max="6656" width="11.375" style="296"/>
    <col min="6657" max="6657" width="1.875" style="296" customWidth="1"/>
    <col min="6658" max="6658" width="8.75" style="296" customWidth="1"/>
    <col min="6659" max="6659" width="37.625" style="296" customWidth="1"/>
    <col min="6660" max="6660" width="3.375" style="296" customWidth="1"/>
    <col min="6661" max="6663" width="12.75" style="296" customWidth="1"/>
    <col min="6664" max="6664" width="83.375" style="296" customWidth="1"/>
    <col min="6665" max="6912" width="11.375" style="296"/>
    <col min="6913" max="6913" width="1.875" style="296" customWidth="1"/>
    <col min="6914" max="6914" width="8.75" style="296" customWidth="1"/>
    <col min="6915" max="6915" width="37.625" style="296" customWidth="1"/>
    <col min="6916" max="6916" width="3.375" style="296" customWidth="1"/>
    <col min="6917" max="6919" width="12.75" style="296" customWidth="1"/>
    <col min="6920" max="6920" width="83.375" style="296" customWidth="1"/>
    <col min="6921" max="7168" width="11.375" style="296"/>
    <col min="7169" max="7169" width="1.875" style="296" customWidth="1"/>
    <col min="7170" max="7170" width="8.75" style="296" customWidth="1"/>
    <col min="7171" max="7171" width="37.625" style="296" customWidth="1"/>
    <col min="7172" max="7172" width="3.375" style="296" customWidth="1"/>
    <col min="7173" max="7175" width="12.75" style="296" customWidth="1"/>
    <col min="7176" max="7176" width="83.375" style="296" customWidth="1"/>
    <col min="7177" max="7424" width="11.375" style="296"/>
    <col min="7425" max="7425" width="1.875" style="296" customWidth="1"/>
    <col min="7426" max="7426" width="8.75" style="296" customWidth="1"/>
    <col min="7427" max="7427" width="37.625" style="296" customWidth="1"/>
    <col min="7428" max="7428" width="3.375" style="296" customWidth="1"/>
    <col min="7429" max="7431" width="12.75" style="296" customWidth="1"/>
    <col min="7432" max="7432" width="83.375" style="296" customWidth="1"/>
    <col min="7433" max="7680" width="11.375" style="296"/>
    <col min="7681" max="7681" width="1.875" style="296" customWidth="1"/>
    <col min="7682" max="7682" width="8.75" style="296" customWidth="1"/>
    <col min="7683" max="7683" width="37.625" style="296" customWidth="1"/>
    <col min="7684" max="7684" width="3.375" style="296" customWidth="1"/>
    <col min="7685" max="7687" width="12.75" style="296" customWidth="1"/>
    <col min="7688" max="7688" width="83.375" style="296" customWidth="1"/>
    <col min="7689" max="7936" width="11.375" style="296"/>
    <col min="7937" max="7937" width="1.875" style="296" customWidth="1"/>
    <col min="7938" max="7938" width="8.75" style="296" customWidth="1"/>
    <col min="7939" max="7939" width="37.625" style="296" customWidth="1"/>
    <col min="7940" max="7940" width="3.375" style="296" customWidth="1"/>
    <col min="7941" max="7943" width="12.75" style="296" customWidth="1"/>
    <col min="7944" max="7944" width="83.375" style="296" customWidth="1"/>
    <col min="7945" max="8192" width="11.375" style="296"/>
    <col min="8193" max="8193" width="1.875" style="296" customWidth="1"/>
    <col min="8194" max="8194" width="8.75" style="296" customWidth="1"/>
    <col min="8195" max="8195" width="37.625" style="296" customWidth="1"/>
    <col min="8196" max="8196" width="3.375" style="296" customWidth="1"/>
    <col min="8197" max="8199" width="12.75" style="296" customWidth="1"/>
    <col min="8200" max="8200" width="83.375" style="296" customWidth="1"/>
    <col min="8201" max="8448" width="11.375" style="296"/>
    <col min="8449" max="8449" width="1.875" style="296" customWidth="1"/>
    <col min="8450" max="8450" width="8.75" style="296" customWidth="1"/>
    <col min="8451" max="8451" width="37.625" style="296" customWidth="1"/>
    <col min="8452" max="8452" width="3.375" style="296" customWidth="1"/>
    <col min="8453" max="8455" width="12.75" style="296" customWidth="1"/>
    <col min="8456" max="8456" width="83.375" style="296" customWidth="1"/>
    <col min="8457" max="8704" width="11.375" style="296"/>
    <col min="8705" max="8705" width="1.875" style="296" customWidth="1"/>
    <col min="8706" max="8706" width="8.75" style="296" customWidth="1"/>
    <col min="8707" max="8707" width="37.625" style="296" customWidth="1"/>
    <col min="8708" max="8708" width="3.375" style="296" customWidth="1"/>
    <col min="8709" max="8711" width="12.75" style="296" customWidth="1"/>
    <col min="8712" max="8712" width="83.375" style="296" customWidth="1"/>
    <col min="8713" max="8960" width="11.375" style="296"/>
    <col min="8961" max="8961" width="1.875" style="296" customWidth="1"/>
    <col min="8962" max="8962" width="8.75" style="296" customWidth="1"/>
    <col min="8963" max="8963" width="37.625" style="296" customWidth="1"/>
    <col min="8964" max="8964" width="3.375" style="296" customWidth="1"/>
    <col min="8965" max="8967" width="12.75" style="296" customWidth="1"/>
    <col min="8968" max="8968" width="83.375" style="296" customWidth="1"/>
    <col min="8969" max="9216" width="11.375" style="296"/>
    <col min="9217" max="9217" width="1.875" style="296" customWidth="1"/>
    <col min="9218" max="9218" width="8.75" style="296" customWidth="1"/>
    <col min="9219" max="9219" width="37.625" style="296" customWidth="1"/>
    <col min="9220" max="9220" width="3.375" style="296" customWidth="1"/>
    <col min="9221" max="9223" width="12.75" style="296" customWidth="1"/>
    <col min="9224" max="9224" width="83.375" style="296" customWidth="1"/>
    <col min="9225" max="9472" width="11.375" style="296"/>
    <col min="9473" max="9473" width="1.875" style="296" customWidth="1"/>
    <col min="9474" max="9474" width="8.75" style="296" customWidth="1"/>
    <col min="9475" max="9475" width="37.625" style="296" customWidth="1"/>
    <col min="9476" max="9476" width="3.375" style="296" customWidth="1"/>
    <col min="9477" max="9479" width="12.75" style="296" customWidth="1"/>
    <col min="9480" max="9480" width="83.375" style="296" customWidth="1"/>
    <col min="9481" max="9728" width="11.375" style="296"/>
    <col min="9729" max="9729" width="1.875" style="296" customWidth="1"/>
    <col min="9730" max="9730" width="8.75" style="296" customWidth="1"/>
    <col min="9731" max="9731" width="37.625" style="296" customWidth="1"/>
    <col min="9732" max="9732" width="3.375" style="296" customWidth="1"/>
    <col min="9733" max="9735" width="12.75" style="296" customWidth="1"/>
    <col min="9736" max="9736" width="83.375" style="296" customWidth="1"/>
    <col min="9737" max="9984" width="11.375" style="296"/>
    <col min="9985" max="9985" width="1.875" style="296" customWidth="1"/>
    <col min="9986" max="9986" width="8.75" style="296" customWidth="1"/>
    <col min="9987" max="9987" width="37.625" style="296" customWidth="1"/>
    <col min="9988" max="9988" width="3.375" style="296" customWidth="1"/>
    <col min="9989" max="9991" width="12.75" style="296" customWidth="1"/>
    <col min="9992" max="9992" width="83.375" style="296" customWidth="1"/>
    <col min="9993" max="10240" width="11.375" style="296"/>
    <col min="10241" max="10241" width="1.875" style="296" customWidth="1"/>
    <col min="10242" max="10242" width="8.75" style="296" customWidth="1"/>
    <col min="10243" max="10243" width="37.625" style="296" customWidth="1"/>
    <col min="10244" max="10244" width="3.375" style="296" customWidth="1"/>
    <col min="10245" max="10247" width="12.75" style="296" customWidth="1"/>
    <col min="10248" max="10248" width="83.375" style="296" customWidth="1"/>
    <col min="10249" max="10496" width="11.375" style="296"/>
    <col min="10497" max="10497" width="1.875" style="296" customWidth="1"/>
    <col min="10498" max="10498" width="8.75" style="296" customWidth="1"/>
    <col min="10499" max="10499" width="37.625" style="296" customWidth="1"/>
    <col min="10500" max="10500" width="3.375" style="296" customWidth="1"/>
    <col min="10501" max="10503" width="12.75" style="296" customWidth="1"/>
    <col min="10504" max="10504" width="83.375" style="296" customWidth="1"/>
    <col min="10505" max="10752" width="11.375" style="296"/>
    <col min="10753" max="10753" width="1.875" style="296" customWidth="1"/>
    <col min="10754" max="10754" width="8.75" style="296" customWidth="1"/>
    <col min="10755" max="10755" width="37.625" style="296" customWidth="1"/>
    <col min="10756" max="10756" width="3.375" style="296" customWidth="1"/>
    <col min="10757" max="10759" width="12.75" style="296" customWidth="1"/>
    <col min="10760" max="10760" width="83.375" style="296" customWidth="1"/>
    <col min="10761" max="11008" width="11.375" style="296"/>
    <col min="11009" max="11009" width="1.875" style="296" customWidth="1"/>
    <col min="11010" max="11010" width="8.75" style="296" customWidth="1"/>
    <col min="11011" max="11011" width="37.625" style="296" customWidth="1"/>
    <col min="11012" max="11012" width="3.375" style="296" customWidth="1"/>
    <col min="11013" max="11015" width="12.75" style="296" customWidth="1"/>
    <col min="11016" max="11016" width="83.375" style="296" customWidth="1"/>
    <col min="11017" max="11264" width="11.375" style="296"/>
    <col min="11265" max="11265" width="1.875" style="296" customWidth="1"/>
    <col min="11266" max="11266" width="8.75" style="296" customWidth="1"/>
    <col min="11267" max="11267" width="37.625" style="296" customWidth="1"/>
    <col min="11268" max="11268" width="3.375" style="296" customWidth="1"/>
    <col min="11269" max="11271" width="12.75" style="296" customWidth="1"/>
    <col min="11272" max="11272" width="83.375" style="296" customWidth="1"/>
    <col min="11273" max="11520" width="11.375" style="296"/>
    <col min="11521" max="11521" width="1.875" style="296" customWidth="1"/>
    <col min="11522" max="11522" width="8.75" style="296" customWidth="1"/>
    <col min="11523" max="11523" width="37.625" style="296" customWidth="1"/>
    <col min="11524" max="11524" width="3.375" style="296" customWidth="1"/>
    <col min="11525" max="11527" width="12.75" style="296" customWidth="1"/>
    <col min="11528" max="11528" width="83.375" style="296" customWidth="1"/>
    <col min="11529" max="11776" width="11.375" style="296"/>
    <col min="11777" max="11777" width="1.875" style="296" customWidth="1"/>
    <col min="11778" max="11778" width="8.75" style="296" customWidth="1"/>
    <col min="11779" max="11779" width="37.625" style="296" customWidth="1"/>
    <col min="11780" max="11780" width="3.375" style="296" customWidth="1"/>
    <col min="11781" max="11783" width="12.75" style="296" customWidth="1"/>
    <col min="11784" max="11784" width="83.375" style="296" customWidth="1"/>
    <col min="11785" max="12032" width="11.375" style="296"/>
    <col min="12033" max="12033" width="1.875" style="296" customWidth="1"/>
    <col min="12034" max="12034" width="8.75" style="296" customWidth="1"/>
    <col min="12035" max="12035" width="37.625" style="296" customWidth="1"/>
    <col min="12036" max="12036" width="3.375" style="296" customWidth="1"/>
    <col min="12037" max="12039" width="12.75" style="296" customWidth="1"/>
    <col min="12040" max="12040" width="83.375" style="296" customWidth="1"/>
    <col min="12041" max="12288" width="11.375" style="296"/>
    <col min="12289" max="12289" width="1.875" style="296" customWidth="1"/>
    <col min="12290" max="12290" width="8.75" style="296" customWidth="1"/>
    <col min="12291" max="12291" width="37.625" style="296" customWidth="1"/>
    <col min="12292" max="12292" width="3.375" style="296" customWidth="1"/>
    <col min="12293" max="12295" width="12.75" style="296" customWidth="1"/>
    <col min="12296" max="12296" width="83.375" style="296" customWidth="1"/>
    <col min="12297" max="12544" width="11.375" style="296"/>
    <col min="12545" max="12545" width="1.875" style="296" customWidth="1"/>
    <col min="12546" max="12546" width="8.75" style="296" customWidth="1"/>
    <col min="12547" max="12547" width="37.625" style="296" customWidth="1"/>
    <col min="12548" max="12548" width="3.375" style="296" customWidth="1"/>
    <col min="12549" max="12551" width="12.75" style="296" customWidth="1"/>
    <col min="12552" max="12552" width="83.375" style="296" customWidth="1"/>
    <col min="12553" max="12800" width="11.375" style="296"/>
    <col min="12801" max="12801" width="1.875" style="296" customWidth="1"/>
    <col min="12802" max="12802" width="8.75" style="296" customWidth="1"/>
    <col min="12803" max="12803" width="37.625" style="296" customWidth="1"/>
    <col min="12804" max="12804" width="3.375" style="296" customWidth="1"/>
    <col min="12805" max="12807" width="12.75" style="296" customWidth="1"/>
    <col min="12808" max="12808" width="83.375" style="296" customWidth="1"/>
    <col min="12809" max="13056" width="11.375" style="296"/>
    <col min="13057" max="13057" width="1.875" style="296" customWidth="1"/>
    <col min="13058" max="13058" width="8.75" style="296" customWidth="1"/>
    <col min="13059" max="13059" width="37.625" style="296" customWidth="1"/>
    <col min="13060" max="13060" width="3.375" style="296" customWidth="1"/>
    <col min="13061" max="13063" width="12.75" style="296" customWidth="1"/>
    <col min="13064" max="13064" width="83.375" style="296" customWidth="1"/>
    <col min="13065" max="13312" width="11.375" style="296"/>
    <col min="13313" max="13313" width="1.875" style="296" customWidth="1"/>
    <col min="13314" max="13314" width="8.75" style="296" customWidth="1"/>
    <col min="13315" max="13315" width="37.625" style="296" customWidth="1"/>
    <col min="13316" max="13316" width="3.375" style="296" customWidth="1"/>
    <col min="13317" max="13319" width="12.75" style="296" customWidth="1"/>
    <col min="13320" max="13320" width="83.375" style="296" customWidth="1"/>
    <col min="13321" max="13568" width="11.375" style="296"/>
    <col min="13569" max="13569" width="1.875" style="296" customWidth="1"/>
    <col min="13570" max="13570" width="8.75" style="296" customWidth="1"/>
    <col min="13571" max="13571" width="37.625" style="296" customWidth="1"/>
    <col min="13572" max="13572" width="3.375" style="296" customWidth="1"/>
    <col min="13573" max="13575" width="12.75" style="296" customWidth="1"/>
    <col min="13576" max="13576" width="83.375" style="296" customWidth="1"/>
    <col min="13577" max="13824" width="11.375" style="296"/>
    <col min="13825" max="13825" width="1.875" style="296" customWidth="1"/>
    <col min="13826" max="13826" width="8.75" style="296" customWidth="1"/>
    <col min="13827" max="13827" width="37.625" style="296" customWidth="1"/>
    <col min="13828" max="13828" width="3.375" style="296" customWidth="1"/>
    <col min="13829" max="13831" width="12.75" style="296" customWidth="1"/>
    <col min="13832" max="13832" width="83.375" style="296" customWidth="1"/>
    <col min="13833" max="14080" width="11.375" style="296"/>
    <col min="14081" max="14081" width="1.875" style="296" customWidth="1"/>
    <col min="14082" max="14082" width="8.75" style="296" customWidth="1"/>
    <col min="14083" max="14083" width="37.625" style="296" customWidth="1"/>
    <col min="14084" max="14084" width="3.375" style="296" customWidth="1"/>
    <col min="14085" max="14087" width="12.75" style="296" customWidth="1"/>
    <col min="14088" max="14088" width="83.375" style="296" customWidth="1"/>
    <col min="14089" max="14336" width="11.375" style="296"/>
    <col min="14337" max="14337" width="1.875" style="296" customWidth="1"/>
    <col min="14338" max="14338" width="8.75" style="296" customWidth="1"/>
    <col min="14339" max="14339" width="37.625" style="296" customWidth="1"/>
    <col min="14340" max="14340" width="3.375" style="296" customWidth="1"/>
    <col min="14341" max="14343" width="12.75" style="296" customWidth="1"/>
    <col min="14344" max="14344" width="83.375" style="296" customWidth="1"/>
    <col min="14345" max="14592" width="11.375" style="296"/>
    <col min="14593" max="14593" width="1.875" style="296" customWidth="1"/>
    <col min="14594" max="14594" width="8.75" style="296" customWidth="1"/>
    <col min="14595" max="14595" width="37.625" style="296" customWidth="1"/>
    <col min="14596" max="14596" width="3.375" style="296" customWidth="1"/>
    <col min="14597" max="14599" width="12.75" style="296" customWidth="1"/>
    <col min="14600" max="14600" width="83.375" style="296" customWidth="1"/>
    <col min="14601" max="14848" width="11.375" style="296"/>
    <col min="14849" max="14849" width="1.875" style="296" customWidth="1"/>
    <col min="14850" max="14850" width="8.75" style="296" customWidth="1"/>
    <col min="14851" max="14851" width="37.625" style="296" customWidth="1"/>
    <col min="14852" max="14852" width="3.375" style="296" customWidth="1"/>
    <col min="14853" max="14855" width="12.75" style="296" customWidth="1"/>
    <col min="14856" max="14856" width="83.375" style="296" customWidth="1"/>
    <col min="14857" max="15104" width="11.375" style="296"/>
    <col min="15105" max="15105" width="1.875" style="296" customWidth="1"/>
    <col min="15106" max="15106" width="8.75" style="296" customWidth="1"/>
    <col min="15107" max="15107" width="37.625" style="296" customWidth="1"/>
    <col min="15108" max="15108" width="3.375" style="296" customWidth="1"/>
    <col min="15109" max="15111" width="12.75" style="296" customWidth="1"/>
    <col min="15112" max="15112" width="83.375" style="296" customWidth="1"/>
    <col min="15113" max="15360" width="11.375" style="296"/>
    <col min="15361" max="15361" width="1.875" style="296" customWidth="1"/>
    <col min="15362" max="15362" width="8.75" style="296" customWidth="1"/>
    <col min="15363" max="15363" width="37.625" style="296" customWidth="1"/>
    <col min="15364" max="15364" width="3.375" style="296" customWidth="1"/>
    <col min="15365" max="15367" width="12.75" style="296" customWidth="1"/>
    <col min="15368" max="15368" width="83.375" style="296" customWidth="1"/>
    <col min="15369" max="15616" width="11.375" style="296"/>
    <col min="15617" max="15617" width="1.875" style="296" customWidth="1"/>
    <col min="15618" max="15618" width="8.75" style="296" customWidth="1"/>
    <col min="15619" max="15619" width="37.625" style="296" customWidth="1"/>
    <col min="15620" max="15620" width="3.375" style="296" customWidth="1"/>
    <col min="15621" max="15623" width="12.75" style="296" customWidth="1"/>
    <col min="15624" max="15624" width="83.375" style="296" customWidth="1"/>
    <col min="15625" max="15872" width="11.375" style="296"/>
    <col min="15873" max="15873" width="1.875" style="296" customWidth="1"/>
    <col min="15874" max="15874" width="8.75" style="296" customWidth="1"/>
    <col min="15875" max="15875" width="37.625" style="296" customWidth="1"/>
    <col min="15876" max="15876" width="3.375" style="296" customWidth="1"/>
    <col min="15877" max="15879" width="12.75" style="296" customWidth="1"/>
    <col min="15880" max="15880" width="83.375" style="296" customWidth="1"/>
    <col min="15881" max="16128" width="11.375" style="296"/>
    <col min="16129" max="16129" width="1.875" style="296" customWidth="1"/>
    <col min="16130" max="16130" width="8.75" style="296" customWidth="1"/>
    <col min="16131" max="16131" width="37.625" style="296" customWidth="1"/>
    <col min="16132" max="16132" width="3.375" style="296" customWidth="1"/>
    <col min="16133" max="16135" width="12.75" style="296" customWidth="1"/>
    <col min="16136" max="16136" width="83.375" style="296" customWidth="1"/>
    <col min="16137" max="16384" width="11.375" style="296"/>
  </cols>
  <sheetData>
    <row r="1" spans="2:13" x14ac:dyDescent="0.25">
      <c r="B1" s="191"/>
      <c r="C1" s="262"/>
      <c r="D1" s="262"/>
      <c r="E1" s="187"/>
      <c r="F1" s="187"/>
      <c r="G1" s="187"/>
      <c r="H1" s="187"/>
      <c r="I1" s="187"/>
      <c r="J1" s="188"/>
    </row>
    <row r="2" spans="2:13" x14ac:dyDescent="0.25">
      <c r="B2" s="297" t="s">
        <v>165</v>
      </c>
      <c r="C2" s="298"/>
      <c r="D2" s="298"/>
      <c r="E2" s="299"/>
      <c r="F2" s="299"/>
      <c r="G2" s="299"/>
      <c r="I2" s="187"/>
      <c r="J2" s="188"/>
    </row>
    <row r="3" spans="2:13" x14ac:dyDescent="0.25">
      <c r="H3" s="434">
        <f>'Instructions + formulaire'!C66</f>
        <v>0</v>
      </c>
    </row>
    <row r="4" spans="2:13" x14ac:dyDescent="0.25">
      <c r="B4" s="300"/>
      <c r="C4" s="298"/>
      <c r="D4" s="298"/>
      <c r="E4" s="301"/>
      <c r="F4" s="302"/>
      <c r="G4" s="302"/>
    </row>
    <row r="5" spans="2:13" ht="51" x14ac:dyDescent="0.25">
      <c r="B5" s="303"/>
      <c r="C5" s="304"/>
      <c r="D5" s="305"/>
      <c r="E5" s="306" t="s">
        <v>413</v>
      </c>
      <c r="F5" s="306" t="s">
        <v>385</v>
      </c>
      <c r="G5" s="306" t="s">
        <v>414</v>
      </c>
      <c r="H5" s="306" t="s">
        <v>88</v>
      </c>
    </row>
    <row r="6" spans="2:13" x14ac:dyDescent="0.25">
      <c r="B6" s="307"/>
      <c r="C6" s="304"/>
      <c r="D6" s="308"/>
      <c r="E6" s="309"/>
      <c r="F6" s="309"/>
      <c r="G6" s="309"/>
      <c r="H6" s="310"/>
    </row>
    <row r="7" spans="2:13" s="316" customFormat="1" ht="16.5" customHeight="1" thickBot="1" x14ac:dyDescent="0.25">
      <c r="B7" s="311"/>
      <c r="C7" s="312" t="s">
        <v>86</v>
      </c>
      <c r="D7" s="313"/>
      <c r="E7" s="314">
        <f>E9+E20</f>
        <v>0</v>
      </c>
      <c r="F7" s="314">
        <f>F9+F20</f>
        <v>0</v>
      </c>
      <c r="G7" s="314">
        <f>G9+G20</f>
        <v>0</v>
      </c>
      <c r="H7" s="315"/>
    </row>
    <row r="8" spans="2:13" ht="13.8" thickTop="1" x14ac:dyDescent="0.25">
      <c r="B8" s="317"/>
      <c r="C8" s="318"/>
      <c r="D8" s="318"/>
      <c r="E8" s="319"/>
      <c r="F8" s="320"/>
      <c r="G8" s="320"/>
      <c r="H8" s="310"/>
    </row>
    <row r="9" spans="2:13" x14ac:dyDescent="0.25">
      <c r="B9" s="317"/>
      <c r="C9" s="321" t="str">
        <f>'2. Résultat'!C17</f>
        <v>Recettes, contributions</v>
      </c>
      <c r="D9" s="321"/>
      <c r="E9" s="322">
        <f>SUM(E11:E18)</f>
        <v>0</v>
      </c>
      <c r="F9" s="323">
        <f>SUM(F11:F18)</f>
        <v>0</v>
      </c>
      <c r="G9" s="323">
        <f>SUM(G11:G18)</f>
        <v>0</v>
      </c>
      <c r="H9" s="324"/>
    </row>
    <row r="10" spans="2:13" ht="6" customHeight="1" x14ac:dyDescent="0.25">
      <c r="B10" s="317"/>
      <c r="C10" s="318"/>
      <c r="D10" s="318"/>
      <c r="E10" s="319"/>
      <c r="F10" s="320"/>
      <c r="G10" s="320"/>
      <c r="H10" s="310"/>
    </row>
    <row r="11" spans="2:13" x14ac:dyDescent="0.25">
      <c r="B11" s="16">
        <f>'2. Résultat'!B19</f>
        <v>3000</v>
      </c>
      <c r="C11" s="58" t="str">
        <f>'2. Résultat'!C19</f>
        <v>Contributions des parents (préscolaire)</v>
      </c>
      <c r="D11" s="325"/>
      <c r="E11" s="326"/>
      <c r="F11" s="327">
        <f>'2. Résultat'!G19</f>
        <v>0</v>
      </c>
      <c r="G11" s="327">
        <f>F11-E11</f>
        <v>0</v>
      </c>
      <c r="H11" s="328"/>
    </row>
    <row r="12" spans="2:13" x14ac:dyDescent="0.25">
      <c r="B12" s="16">
        <f>'2. Résultat'!B20</f>
        <v>3005</v>
      </c>
      <c r="C12" s="58" t="str">
        <f>'2. Résultat'!C20</f>
        <v>Contributions des parents (parascolaire1)</v>
      </c>
      <c r="D12" s="325"/>
      <c r="E12" s="326"/>
      <c r="F12" s="327">
        <f>'2. Résultat'!G20</f>
        <v>0</v>
      </c>
      <c r="G12" s="327">
        <f t="shared" ref="G12:G18" si="0">F12-E12</f>
        <v>0</v>
      </c>
      <c r="H12" s="328"/>
    </row>
    <row r="13" spans="2:13" x14ac:dyDescent="0.25">
      <c r="B13" s="16">
        <f>'2. Résultat'!B21</f>
        <v>3006</v>
      </c>
      <c r="C13" s="58" t="str">
        <f>'2. Résultat'!C21</f>
        <v>Contributions des parents (parascolaire 2)</v>
      </c>
      <c r="D13" s="325"/>
      <c r="E13" s="326"/>
      <c r="F13" s="327">
        <f>'2. Résultat'!G21</f>
        <v>0</v>
      </c>
      <c r="G13" s="327">
        <f t="shared" si="0"/>
        <v>0</v>
      </c>
      <c r="H13" s="328"/>
    </row>
    <row r="14" spans="2:13" x14ac:dyDescent="0.25">
      <c r="B14" s="16">
        <f>'2. Résultat'!B22</f>
        <v>3020</v>
      </c>
      <c r="C14" s="58" t="str">
        <f>'2. Résultat'!C22</f>
        <v>Contributions des communes (préscolaire)</v>
      </c>
      <c r="D14" s="325"/>
      <c r="E14" s="326"/>
      <c r="F14" s="327">
        <f>'2. Résultat'!G22</f>
        <v>0</v>
      </c>
      <c r="G14" s="327">
        <f t="shared" si="0"/>
        <v>0</v>
      </c>
      <c r="H14" s="328"/>
    </row>
    <row r="15" spans="2:13" x14ac:dyDescent="0.25">
      <c r="B15" s="16">
        <f>'2. Résultat'!B23</f>
        <v>3025</v>
      </c>
      <c r="C15" s="58" t="str">
        <f>'2. Résultat'!C23</f>
        <v>Contributions des communes (parascolaire 1)</v>
      </c>
      <c r="D15" s="325"/>
      <c r="E15" s="326"/>
      <c r="F15" s="327">
        <f>'2. Résultat'!G23</f>
        <v>0</v>
      </c>
      <c r="G15" s="327">
        <f t="shared" si="0"/>
        <v>0</v>
      </c>
      <c r="H15" s="328"/>
    </row>
    <row r="16" spans="2:13" x14ac:dyDescent="0.25">
      <c r="B16" s="16">
        <f>'2. Résultat'!B24</f>
        <v>3026</v>
      </c>
      <c r="C16" s="58" t="str">
        <f>'2. Résultat'!C24</f>
        <v>Contributions des communes (parascolaire 2)</v>
      </c>
      <c r="D16" s="325"/>
      <c r="E16" s="326"/>
      <c r="F16" s="327">
        <f>'2. Résultat'!G24</f>
        <v>0</v>
      </c>
      <c r="G16" s="327">
        <f t="shared" si="0"/>
        <v>0</v>
      </c>
      <c r="H16" s="328"/>
      <c r="I16" s="185"/>
      <c r="J16" s="186"/>
      <c r="K16" s="186"/>
      <c r="L16" s="186"/>
      <c r="M16" s="187"/>
    </row>
    <row r="17" spans="2:13" x14ac:dyDescent="0.25">
      <c r="B17" s="16">
        <f>'2. Résultat'!B25</f>
        <v>3030</v>
      </c>
      <c r="C17" s="440" t="str">
        <f>'2. Résultat'!C25</f>
        <v>Facturation hors canton (préscolaire)</v>
      </c>
      <c r="D17" s="325"/>
      <c r="E17" s="326"/>
      <c r="F17" s="327">
        <f>'2. Résultat'!G25</f>
        <v>0</v>
      </c>
      <c r="G17" s="327">
        <f t="shared" si="0"/>
        <v>0</v>
      </c>
      <c r="H17" s="328"/>
      <c r="I17" s="185"/>
      <c r="J17" s="186"/>
      <c r="K17" s="186"/>
      <c r="L17" s="186"/>
      <c r="M17" s="187"/>
    </row>
    <row r="18" spans="2:13" x14ac:dyDescent="0.25">
      <c r="B18" s="16">
        <f>'2. Résultat'!B26</f>
        <v>3060</v>
      </c>
      <c r="C18" s="58" t="str">
        <f>'2. Résultat'!C26</f>
        <v>Refacturation autres frais et prestations non-subv.</v>
      </c>
      <c r="D18" s="325"/>
      <c r="E18" s="326"/>
      <c r="F18" s="327">
        <f>'2. Résultat'!G26</f>
        <v>0</v>
      </c>
      <c r="G18" s="327">
        <f t="shared" si="0"/>
        <v>0</v>
      </c>
      <c r="H18" s="328"/>
      <c r="I18" s="189"/>
      <c r="J18" s="190"/>
      <c r="K18" s="191"/>
      <c r="L18" s="191"/>
      <c r="M18" s="187"/>
    </row>
    <row r="19" spans="2:13" x14ac:dyDescent="0.25">
      <c r="B19" s="317"/>
      <c r="C19" s="318"/>
      <c r="D19" s="318"/>
      <c r="E19" s="319"/>
      <c r="F19" s="320"/>
      <c r="G19" s="320"/>
      <c r="H19" s="310"/>
      <c r="I19" s="189"/>
      <c r="J19" s="190"/>
      <c r="K19" s="191"/>
      <c r="L19" s="192"/>
      <c r="M19" s="193"/>
    </row>
    <row r="20" spans="2:13" x14ac:dyDescent="0.25">
      <c r="B20" s="317"/>
      <c r="C20" s="321" t="str">
        <f>'2. Résultat'!C28</f>
        <v>Subventions</v>
      </c>
      <c r="D20" s="321"/>
      <c r="E20" s="322">
        <f>SUM(E22:E24)</f>
        <v>0</v>
      </c>
      <c r="F20" s="323">
        <f>SUM(F22:F24)</f>
        <v>0</v>
      </c>
      <c r="G20" s="323">
        <f>SUM(G22:G24)</f>
        <v>0</v>
      </c>
      <c r="H20" s="322"/>
      <c r="I20" s="192"/>
      <c r="J20" s="191"/>
      <c r="K20" s="191"/>
      <c r="L20" s="191"/>
      <c r="M20" s="187"/>
    </row>
    <row r="21" spans="2:13" ht="6" customHeight="1" x14ac:dyDescent="0.25">
      <c r="B21" s="317"/>
      <c r="C21" s="318"/>
      <c r="D21" s="318"/>
      <c r="E21" s="319"/>
      <c r="F21" s="320"/>
      <c r="G21" s="320"/>
      <c r="H21" s="310"/>
      <c r="I21" s="191"/>
      <c r="J21" s="191"/>
      <c r="K21" s="191"/>
      <c r="L21" s="191"/>
      <c r="M21" s="187"/>
    </row>
    <row r="22" spans="2:13" x14ac:dyDescent="0.25">
      <c r="B22" s="16">
        <f>'2. Résultat'!B30</f>
        <v>3200</v>
      </c>
      <c r="C22" s="58" t="str">
        <f>'2. Résultat'!C30</f>
        <v>Contribution du fonds sur places facturées</v>
      </c>
      <c r="D22" s="325"/>
      <c r="E22" s="326"/>
      <c r="F22" s="327">
        <f>'2. Résultat'!G30</f>
        <v>0</v>
      </c>
      <c r="G22" s="327">
        <f t="shared" ref="G22:G23" si="1">F22-E22</f>
        <v>0</v>
      </c>
      <c r="H22" s="328"/>
      <c r="I22" s="329"/>
      <c r="J22" s="329"/>
    </row>
    <row r="23" spans="2:13" x14ac:dyDescent="0.25">
      <c r="B23" s="16">
        <f>'2. Résultat'!B31</f>
        <v>3220</v>
      </c>
      <c r="C23" s="58" t="str">
        <f>'2. Résultat'!C31</f>
        <v>Subventions fédérales (OFAS)</v>
      </c>
      <c r="D23" s="325"/>
      <c r="E23" s="326"/>
      <c r="F23" s="327">
        <f>'2. Résultat'!G31</f>
        <v>0</v>
      </c>
      <c r="G23" s="327">
        <f t="shared" si="1"/>
        <v>0</v>
      </c>
      <c r="H23" s="328"/>
    </row>
    <row r="24" spans="2:13" x14ac:dyDescent="0.25">
      <c r="B24" s="16">
        <f>'2. Résultat'!B32</f>
        <v>3290</v>
      </c>
      <c r="C24" s="58" t="str">
        <f>'2. Résultat'!C32</f>
        <v>Autres subventions</v>
      </c>
      <c r="D24" s="330"/>
      <c r="E24" s="331"/>
      <c r="F24" s="327">
        <f>'2. Résultat'!G32</f>
        <v>0</v>
      </c>
      <c r="G24" s="327">
        <f>F24-E24</f>
        <v>0</v>
      </c>
      <c r="H24" s="328"/>
    </row>
    <row r="25" spans="2:13" x14ac:dyDescent="0.25">
      <c r="B25" s="332"/>
      <c r="C25" s="333"/>
      <c r="D25" s="330"/>
      <c r="E25" s="334"/>
      <c r="F25" s="334"/>
      <c r="G25" s="334"/>
      <c r="H25" s="310"/>
    </row>
    <row r="26" spans="2:13" ht="13.8" thickBot="1" x14ac:dyDescent="0.3">
      <c r="B26" s="335"/>
      <c r="C26" s="312" t="s">
        <v>87</v>
      </c>
      <c r="D26" s="336"/>
      <c r="E26" s="337">
        <f>E28+E36+E48+E56+E62+E89+E104+E98+E83</f>
        <v>0</v>
      </c>
      <c r="F26" s="337">
        <f>F28+F36+F48+F56+F62+F89+F104+F98+F83</f>
        <v>0</v>
      </c>
      <c r="G26" s="337">
        <f>G28+G36+G48+G56+G62+G89+G104+G98+G83</f>
        <v>0</v>
      </c>
      <c r="H26" s="315"/>
    </row>
    <row r="27" spans="2:13" ht="13.8" thickTop="1" x14ac:dyDescent="0.25">
      <c r="B27" s="317"/>
      <c r="C27" s="318"/>
      <c r="D27" s="338"/>
      <c r="E27" s="339"/>
      <c r="F27" s="340"/>
      <c r="G27" s="340"/>
      <c r="H27" s="310"/>
    </row>
    <row r="28" spans="2:13" x14ac:dyDescent="0.25">
      <c r="B28" s="317"/>
      <c r="C28" s="341" t="str">
        <f>'2. Résultat'!C36</f>
        <v>Charges d'exploitation courante</v>
      </c>
      <c r="D28" s="342"/>
      <c r="E28" s="343">
        <f>SUM(E30:E33)</f>
        <v>0</v>
      </c>
      <c r="F28" s="344">
        <f>SUM(F30:F33)</f>
        <v>0</v>
      </c>
      <c r="G28" s="344">
        <f>SUM(G30:G33)</f>
        <v>0</v>
      </c>
      <c r="H28" s="322"/>
    </row>
    <row r="29" spans="2:13" ht="6" customHeight="1" x14ac:dyDescent="0.25">
      <c r="B29" s="317"/>
      <c r="C29" s="318"/>
      <c r="D29" s="318"/>
      <c r="E29" s="319"/>
      <c r="F29" s="320"/>
      <c r="G29" s="320"/>
      <c r="H29" s="310"/>
    </row>
    <row r="30" spans="2:13" x14ac:dyDescent="0.25">
      <c r="B30" s="332">
        <f>'2. Résultat'!B38</f>
        <v>4000</v>
      </c>
      <c r="C30" s="333" t="str">
        <f>'2. Résultat'!C38</f>
        <v>Alimentation</v>
      </c>
      <c r="D30" s="325"/>
      <c r="E30" s="326"/>
      <c r="F30" s="327">
        <f>'2. Résultat'!G38</f>
        <v>0</v>
      </c>
      <c r="G30" s="327">
        <f>F30-E30</f>
        <v>0</v>
      </c>
      <c r="H30" s="328"/>
    </row>
    <row r="31" spans="2:13" x14ac:dyDescent="0.25">
      <c r="B31" s="332">
        <f>'2. Résultat'!B39</f>
        <v>4100</v>
      </c>
      <c r="C31" s="333" t="str">
        <f>'2. Résultat'!C39</f>
        <v>Pharmacie</v>
      </c>
      <c r="D31" s="325"/>
      <c r="E31" s="326"/>
      <c r="F31" s="327">
        <f>'2. Résultat'!G39</f>
        <v>0</v>
      </c>
      <c r="G31" s="327">
        <f>F31-E31</f>
        <v>0</v>
      </c>
      <c r="H31" s="328"/>
    </row>
    <row r="32" spans="2:13" x14ac:dyDescent="0.25">
      <c r="B32" s="332">
        <f>'2. Résultat'!B40</f>
        <v>4110</v>
      </c>
      <c r="C32" s="333" t="str">
        <f>'2. Résultat'!C40</f>
        <v>Articles d'hygiène</v>
      </c>
      <c r="D32" s="325"/>
      <c r="E32" s="326"/>
      <c r="F32" s="327">
        <f>'2. Résultat'!G40</f>
        <v>0</v>
      </c>
      <c r="G32" s="327">
        <f>F32-E32</f>
        <v>0</v>
      </c>
      <c r="H32" s="328"/>
    </row>
    <row r="33" spans="2:8" x14ac:dyDescent="0.25">
      <c r="B33" s="332">
        <f>'2. Résultat'!B41</f>
        <v>4200</v>
      </c>
      <c r="C33" s="333" t="str">
        <f>'2. Résultat'!C41</f>
        <v>Matériel éducatif, jeux et frais d'animation</v>
      </c>
      <c r="D33" s="325"/>
      <c r="E33" s="326"/>
      <c r="F33" s="327">
        <f>'2. Résultat'!G41</f>
        <v>0</v>
      </c>
      <c r="G33" s="327">
        <f>F33-E33</f>
        <v>0</v>
      </c>
      <c r="H33" s="328"/>
    </row>
    <row r="34" spans="2:8" x14ac:dyDescent="0.25">
      <c r="B34" s="416"/>
      <c r="C34" s="417"/>
      <c r="D34" s="417"/>
      <c r="E34" s="418"/>
      <c r="F34" s="418"/>
      <c r="G34" s="418"/>
      <c r="H34" s="419"/>
    </row>
    <row r="35" spans="2:8" ht="6" customHeight="1" x14ac:dyDescent="0.25">
      <c r="B35" s="420"/>
      <c r="C35" s="417"/>
      <c r="D35" s="417"/>
      <c r="E35" s="421"/>
      <c r="F35" s="421"/>
      <c r="G35" s="421"/>
      <c r="H35" s="422"/>
    </row>
    <row r="36" spans="2:8" x14ac:dyDescent="0.25">
      <c r="B36" s="317"/>
      <c r="C36" s="321" t="str">
        <f>'2. Résultat'!C43</f>
        <v>Charges de personnel</v>
      </c>
      <c r="D36" s="321"/>
      <c r="E36" s="322">
        <f>SUM(E38:E46)</f>
        <v>0</v>
      </c>
      <c r="F36" s="323">
        <f>SUM(F38:F46)</f>
        <v>0</v>
      </c>
      <c r="G36" s="323">
        <f>SUM(G38:G46)</f>
        <v>0</v>
      </c>
      <c r="H36" s="322"/>
    </row>
    <row r="37" spans="2:8" ht="6" customHeight="1" x14ac:dyDescent="0.25">
      <c r="B37" s="317"/>
      <c r="C37" s="318"/>
      <c r="D37" s="318"/>
      <c r="E37" s="319"/>
      <c r="F37" s="320"/>
      <c r="G37" s="320"/>
      <c r="H37" s="310"/>
    </row>
    <row r="38" spans="2:8" x14ac:dyDescent="0.25">
      <c r="B38" s="16">
        <f>'2. Résultat'!B45</f>
        <v>5010</v>
      </c>
      <c r="C38" s="58" t="str">
        <f>'2. Résultat'!C45</f>
        <v>Salaires direction</v>
      </c>
      <c r="D38" s="325"/>
      <c r="E38" s="326"/>
      <c r="F38" s="327">
        <f>'2. Résultat'!G45</f>
        <v>0</v>
      </c>
      <c r="G38" s="327">
        <f t="shared" ref="G38:G46" si="2">F38-E38</f>
        <v>0</v>
      </c>
      <c r="H38" s="328"/>
    </row>
    <row r="39" spans="2:8" x14ac:dyDescent="0.25">
      <c r="B39" s="16">
        <f>'2. Résultat'!B46</f>
        <v>5020</v>
      </c>
      <c r="C39" s="58" t="str">
        <f>'2. Résultat'!C46</f>
        <v>Salaires personnel qualifié</v>
      </c>
      <c r="D39" s="325"/>
      <c r="E39" s="326"/>
      <c r="F39" s="327">
        <f>'2. Résultat'!G46</f>
        <v>0</v>
      </c>
      <c r="G39" s="327">
        <f t="shared" si="2"/>
        <v>0</v>
      </c>
      <c r="H39" s="328"/>
    </row>
    <row r="40" spans="2:8" x14ac:dyDescent="0.25">
      <c r="B40" s="16">
        <f>'2. Résultat'!B47</f>
        <v>5030</v>
      </c>
      <c r="C40" s="58" t="str">
        <f>'2. Résultat'!C47</f>
        <v>Salaires personnel de remplacement qualifié</v>
      </c>
      <c r="D40" s="325"/>
      <c r="E40" s="326"/>
      <c r="F40" s="327">
        <f>'2. Résultat'!G47</f>
        <v>0</v>
      </c>
      <c r="G40" s="327">
        <f t="shared" si="2"/>
        <v>0</v>
      </c>
      <c r="H40" s="328"/>
    </row>
    <row r="41" spans="2:8" x14ac:dyDescent="0.25">
      <c r="B41" s="16">
        <f>'2. Résultat'!B48</f>
        <v>5040</v>
      </c>
      <c r="C41" s="58" t="str">
        <f>'2. Résultat'!C48</f>
        <v>Salaires personnel administratif</v>
      </c>
      <c r="D41" s="325"/>
      <c r="E41" s="326"/>
      <c r="F41" s="327">
        <f>'2. Résultat'!G48</f>
        <v>0</v>
      </c>
      <c r="G41" s="327">
        <f t="shared" si="2"/>
        <v>0</v>
      </c>
      <c r="H41" s="328"/>
    </row>
    <row r="42" spans="2:8" x14ac:dyDescent="0.25">
      <c r="B42" s="16">
        <f>'2. Résultat'!B49</f>
        <v>5050</v>
      </c>
      <c r="C42" s="58" t="str">
        <f>'2. Résultat'!C49</f>
        <v>Salaires personnel non qualifié</v>
      </c>
      <c r="D42" s="325"/>
      <c r="E42" s="326"/>
      <c r="F42" s="327">
        <f>'2. Résultat'!G49</f>
        <v>0</v>
      </c>
      <c r="G42" s="327">
        <f t="shared" si="2"/>
        <v>0</v>
      </c>
      <c r="H42" s="328"/>
    </row>
    <row r="43" spans="2:8" x14ac:dyDescent="0.25">
      <c r="B43" s="16">
        <f>'2. Résultat'!B50</f>
        <v>5060</v>
      </c>
      <c r="C43" s="58" t="str">
        <f>'2. Résultat'!C50</f>
        <v>Salaires personnel de remplacement non qualifié</v>
      </c>
      <c r="D43" s="325"/>
      <c r="E43" s="326"/>
      <c r="F43" s="327">
        <f>'2. Résultat'!G50</f>
        <v>0</v>
      </c>
      <c r="G43" s="327">
        <f t="shared" si="2"/>
        <v>0</v>
      </c>
      <c r="H43" s="328"/>
    </row>
    <row r="44" spans="2:8" x14ac:dyDescent="0.25">
      <c r="B44" s="16">
        <f>'2. Résultat'!B51</f>
        <v>5070</v>
      </c>
      <c r="C44" s="58" t="str">
        <f>'2. Résultat'!C51</f>
        <v>Salaires personnel de maison</v>
      </c>
      <c r="D44" s="325"/>
      <c r="E44" s="326"/>
      <c r="F44" s="327">
        <f>'2. Résultat'!G51</f>
        <v>0</v>
      </c>
      <c r="G44" s="327">
        <f t="shared" si="2"/>
        <v>0</v>
      </c>
      <c r="H44" s="328"/>
    </row>
    <row r="45" spans="2:8" x14ac:dyDescent="0.25">
      <c r="B45" s="16">
        <f>'2. Résultat'!B52</f>
        <v>5080</v>
      </c>
      <c r="C45" s="58" t="str">
        <f>'2. Résultat'!C52</f>
        <v>Salaires personnel stagiaires/apprentis</v>
      </c>
      <c r="D45" s="325"/>
      <c r="E45" s="326"/>
      <c r="F45" s="327">
        <f>'2. Résultat'!G52</f>
        <v>0</v>
      </c>
      <c r="G45" s="327">
        <f t="shared" si="2"/>
        <v>0</v>
      </c>
      <c r="H45" s="328"/>
    </row>
    <row r="46" spans="2:8" x14ac:dyDescent="0.25">
      <c r="B46" s="16">
        <f>'2. Résultat'!B53</f>
        <v>5090</v>
      </c>
      <c r="C46" s="58" t="str">
        <f>'2. Résultat'!C53</f>
        <v>Prestations d'ass. accident / maladie / maternité</v>
      </c>
      <c r="D46" s="325"/>
      <c r="E46" s="326"/>
      <c r="F46" s="327">
        <f>'2. Résultat'!G53</f>
        <v>0</v>
      </c>
      <c r="G46" s="327">
        <f t="shared" si="2"/>
        <v>0</v>
      </c>
      <c r="H46" s="328"/>
    </row>
    <row r="47" spans="2:8" ht="9" customHeight="1" x14ac:dyDescent="0.25">
      <c r="B47" s="332"/>
      <c r="C47" s="325"/>
      <c r="D47" s="325"/>
      <c r="E47" s="345"/>
      <c r="F47" s="345"/>
      <c r="G47" s="345"/>
      <c r="H47" s="310"/>
    </row>
    <row r="48" spans="2:8" x14ac:dyDescent="0.25">
      <c r="B48" s="317"/>
      <c r="C48" s="321" t="str">
        <f>'2. Résultat'!C55</f>
        <v>Charges sociales</v>
      </c>
      <c r="D48" s="321"/>
      <c r="E48" s="322">
        <f>SUM(E50:E54)</f>
        <v>0</v>
      </c>
      <c r="F48" s="323">
        <f>SUM(F50:F54)</f>
        <v>0</v>
      </c>
      <c r="G48" s="323">
        <f>SUM(G50:G54)</f>
        <v>0</v>
      </c>
      <c r="H48" s="322"/>
    </row>
    <row r="49" spans="2:8" ht="6" customHeight="1" x14ac:dyDescent="0.25">
      <c r="B49" s="317"/>
      <c r="C49" s="318"/>
      <c r="D49" s="318"/>
      <c r="E49" s="319"/>
      <c r="F49" s="320"/>
      <c r="G49" s="320"/>
      <c r="H49" s="310"/>
    </row>
    <row r="50" spans="2:8" x14ac:dyDescent="0.25">
      <c r="B50" s="332">
        <f>'2. Résultat'!B57</f>
        <v>5100</v>
      </c>
      <c r="C50" s="58" t="str">
        <f>'2. Résultat'!C57</f>
        <v>AVS-AC-AI-APG-Alfa-Fonds</v>
      </c>
      <c r="D50" s="325"/>
      <c r="E50" s="326"/>
      <c r="F50" s="327">
        <f>'2. Résultat'!G57</f>
        <v>0</v>
      </c>
      <c r="G50" s="327">
        <f>F50-E50</f>
        <v>0</v>
      </c>
      <c r="H50" s="328"/>
    </row>
    <row r="51" spans="2:8" x14ac:dyDescent="0.25">
      <c r="B51" s="332">
        <f>'2. Résultat'!B58</f>
        <v>5110</v>
      </c>
      <c r="C51" s="58" t="str">
        <f>'2. Résultat'!C58</f>
        <v>LPP (caisse retraite)</v>
      </c>
      <c r="D51" s="325"/>
      <c r="E51" s="326"/>
      <c r="F51" s="327">
        <f>'2. Résultat'!G58</f>
        <v>0</v>
      </c>
      <c r="G51" s="327">
        <f>F51-E51</f>
        <v>0</v>
      </c>
      <c r="H51" s="328"/>
    </row>
    <row r="52" spans="2:8" x14ac:dyDescent="0.25">
      <c r="B52" s="332">
        <f>'2. Résultat'!B59</f>
        <v>5120</v>
      </c>
      <c r="C52" s="58" t="str">
        <f>'2. Résultat'!C59</f>
        <v>Assurances accidents / maladie</v>
      </c>
      <c r="D52" s="325"/>
      <c r="E52" s="326"/>
      <c r="F52" s="327">
        <f>'2. Résultat'!G59</f>
        <v>0</v>
      </c>
      <c r="G52" s="327">
        <f>F52-E52</f>
        <v>0</v>
      </c>
      <c r="H52" s="328"/>
    </row>
    <row r="53" spans="2:8" x14ac:dyDescent="0.25">
      <c r="B53" s="332">
        <f>'2. Résultat'!B60</f>
        <v>5150</v>
      </c>
      <c r="C53" s="58" t="str">
        <f>'2. Résultat'!C60</f>
        <v>Allocations de résidence</v>
      </c>
      <c r="D53" s="325"/>
      <c r="E53" s="326"/>
      <c r="F53" s="327">
        <f>'2. Résultat'!G60</f>
        <v>0</v>
      </c>
      <c r="G53" s="327">
        <f>F53-E53</f>
        <v>0</v>
      </c>
      <c r="H53" s="328"/>
    </row>
    <row r="54" spans="2:8" x14ac:dyDescent="0.25">
      <c r="B54" s="332">
        <f>'2. Résultat'!B61</f>
        <v>5160</v>
      </c>
      <c r="C54" s="58" t="str">
        <f>'2. Résultat'!C61</f>
        <v>Allocations compléments enfants</v>
      </c>
      <c r="D54" s="333"/>
      <c r="E54" s="326"/>
      <c r="F54" s="327">
        <f>'2. Résultat'!G61</f>
        <v>0</v>
      </c>
      <c r="G54" s="327">
        <f>F54-E54</f>
        <v>0</v>
      </c>
      <c r="H54" s="328"/>
    </row>
    <row r="55" spans="2:8" ht="12" customHeight="1" x14ac:dyDescent="0.25">
      <c r="B55" s="332"/>
      <c r="C55" s="333"/>
      <c r="D55" s="333"/>
      <c r="E55" s="345"/>
      <c r="F55" s="345"/>
      <c r="G55" s="345"/>
      <c r="H55" s="310"/>
    </row>
    <row r="56" spans="2:8" x14ac:dyDescent="0.25">
      <c r="B56" s="317"/>
      <c r="C56" s="341" t="str">
        <f>'2. Résultat'!C64</f>
        <v>Autres frais du personnel</v>
      </c>
      <c r="D56" s="341"/>
      <c r="E56" s="323">
        <f>SUM(E58:E60)</f>
        <v>0</v>
      </c>
      <c r="F56" s="323">
        <f>SUM(F58:F60)</f>
        <v>0</v>
      </c>
      <c r="G56" s="323">
        <f>SUM(G58:G60)</f>
        <v>0</v>
      </c>
      <c r="H56" s="322"/>
    </row>
    <row r="57" spans="2:8" s="352" customFormat="1" ht="6" customHeight="1" x14ac:dyDescent="0.25">
      <c r="B57" s="346"/>
      <c r="C57" s="347"/>
      <c r="D57" s="348"/>
      <c r="E57" s="349"/>
      <c r="F57" s="350"/>
      <c r="G57" s="350"/>
      <c r="H57" s="351"/>
    </row>
    <row r="58" spans="2:8" x14ac:dyDescent="0.25">
      <c r="B58" s="16">
        <f>'2. Résultat'!B66</f>
        <v>5200</v>
      </c>
      <c r="C58" s="58" t="str">
        <f>'2. Résultat'!C66</f>
        <v>Frais de recherche de personnel</v>
      </c>
      <c r="D58" s="325"/>
      <c r="E58" s="326"/>
      <c r="F58" s="327">
        <f>'2. Résultat'!G66</f>
        <v>0</v>
      </c>
      <c r="G58" s="327">
        <f>F58-E58</f>
        <v>0</v>
      </c>
      <c r="H58" s="328"/>
    </row>
    <row r="59" spans="2:8" x14ac:dyDescent="0.25">
      <c r="B59" s="16">
        <f>'2. Résultat'!B67</f>
        <v>5210</v>
      </c>
      <c r="C59" s="58" t="str">
        <f>'2. Résultat'!C67</f>
        <v>Frais de formation / formation continue</v>
      </c>
      <c r="D59" s="325"/>
      <c r="E59" s="326"/>
      <c r="F59" s="327">
        <f>'2. Résultat'!G67</f>
        <v>0</v>
      </c>
      <c r="G59" s="327">
        <f>F59-E59</f>
        <v>0</v>
      </c>
      <c r="H59" s="328"/>
    </row>
    <row r="60" spans="2:8" x14ac:dyDescent="0.25">
      <c r="B60" s="16">
        <f>'2. Résultat'!B68</f>
        <v>5220</v>
      </c>
      <c r="C60" s="58" t="str">
        <f>'2. Résultat'!C68</f>
        <v>Autres frais du personnel</v>
      </c>
      <c r="D60" s="333"/>
      <c r="E60" s="326"/>
      <c r="F60" s="327">
        <f>'2. Résultat'!G68</f>
        <v>0</v>
      </c>
      <c r="G60" s="327">
        <f>F60-E60</f>
        <v>0</v>
      </c>
      <c r="H60" s="328"/>
    </row>
    <row r="61" spans="2:8" ht="9" customHeight="1" x14ac:dyDescent="0.25">
      <c r="B61" s="332"/>
      <c r="C61" s="333"/>
      <c r="D61" s="333"/>
      <c r="E61" s="353"/>
      <c r="F61" s="353"/>
      <c r="G61" s="353"/>
      <c r="H61" s="354"/>
    </row>
    <row r="62" spans="2:8" x14ac:dyDescent="0.25">
      <c r="B62" s="317"/>
      <c r="C62" s="321" t="str">
        <f>'2. Résultat'!C70</f>
        <v>Autres frais d'exploitation</v>
      </c>
      <c r="D62" s="321"/>
      <c r="E62" s="322">
        <f>SUM(E64:E80)</f>
        <v>0</v>
      </c>
      <c r="F62" s="323">
        <f>SUM(F64:F80)</f>
        <v>0</v>
      </c>
      <c r="G62" s="323">
        <f>SUM(G64:G80)</f>
        <v>0</v>
      </c>
      <c r="H62" s="322"/>
    </row>
    <row r="63" spans="2:8" ht="6" customHeight="1" x14ac:dyDescent="0.25">
      <c r="B63" s="317"/>
      <c r="C63" s="318"/>
      <c r="D63" s="318"/>
      <c r="E63" s="319"/>
      <c r="F63" s="320"/>
      <c r="G63" s="320"/>
      <c r="H63" s="310"/>
    </row>
    <row r="64" spans="2:8" x14ac:dyDescent="0.25">
      <c r="B64" s="16">
        <f>'2. Résultat'!B72</f>
        <v>6000</v>
      </c>
      <c r="C64" s="58" t="str">
        <f>'2. Résultat'!C72</f>
        <v>Loyer</v>
      </c>
      <c r="D64" s="325"/>
      <c r="E64" s="326"/>
      <c r="F64" s="327">
        <f>'2. Résultat'!G72</f>
        <v>0</v>
      </c>
      <c r="G64" s="327">
        <f t="shared" ref="G64:G80" si="3">F64-E64</f>
        <v>0</v>
      </c>
      <c r="H64" s="328"/>
    </row>
    <row r="65" spans="2:8" x14ac:dyDescent="0.25">
      <c r="B65" s="16">
        <f>'2. Résultat'!B73</f>
        <v>6040</v>
      </c>
      <c r="C65" s="58" t="str">
        <f>'2. Résultat'!C73</f>
        <v>Frais de nettoyages</v>
      </c>
      <c r="D65" s="325"/>
      <c r="E65" s="326"/>
      <c r="F65" s="327">
        <f>'2. Résultat'!G73</f>
        <v>0</v>
      </c>
      <c r="G65" s="327">
        <f t="shared" si="3"/>
        <v>0</v>
      </c>
      <c r="H65" s="328"/>
    </row>
    <row r="66" spans="2:8" x14ac:dyDescent="0.25">
      <c r="B66" s="16">
        <f>'2. Résultat'!B74</f>
        <v>6050</v>
      </c>
      <c r="C66" s="58" t="str">
        <f>'2. Résultat'!C74</f>
        <v>Entretien courant des locaux</v>
      </c>
      <c r="D66" s="325"/>
      <c r="E66" s="326"/>
      <c r="F66" s="327">
        <f>'2. Résultat'!G74</f>
        <v>0</v>
      </c>
      <c r="G66" s="327">
        <f t="shared" si="3"/>
        <v>0</v>
      </c>
      <c r="H66" s="328"/>
    </row>
    <row r="67" spans="2:8" x14ac:dyDescent="0.25">
      <c r="B67" s="16">
        <f>'2. Résultat'!B75</f>
        <v>6060</v>
      </c>
      <c r="C67" s="58" t="str">
        <f>'2. Résultat'!C75</f>
        <v>Entretien mobilier et installations</v>
      </c>
      <c r="D67" s="325"/>
      <c r="E67" s="326"/>
      <c r="F67" s="327">
        <f>'2. Résultat'!G75</f>
        <v>0</v>
      </c>
      <c r="G67" s="327">
        <f t="shared" si="3"/>
        <v>0</v>
      </c>
      <c r="H67" s="328"/>
    </row>
    <row r="68" spans="2:8" x14ac:dyDescent="0.25">
      <c r="B68" s="16">
        <f>'2. Résultat'!B76</f>
        <v>6200</v>
      </c>
      <c r="C68" s="58" t="str">
        <f>'2. Résultat'!C76</f>
        <v>Frais de véhicule</v>
      </c>
      <c r="D68" s="325"/>
      <c r="E68" s="326"/>
      <c r="F68" s="327">
        <f>'2. Résultat'!G76</f>
        <v>0</v>
      </c>
      <c r="G68" s="327">
        <f t="shared" si="3"/>
        <v>0</v>
      </c>
      <c r="H68" s="328"/>
    </row>
    <row r="69" spans="2:8" x14ac:dyDescent="0.25">
      <c r="B69" s="16">
        <f>'2. Résultat'!B77</f>
        <v>6201</v>
      </c>
      <c r="C69" s="58" t="str">
        <f>'2. Résultat'!C77</f>
        <v>Leasing véhicule</v>
      </c>
      <c r="D69" s="325"/>
      <c r="E69" s="326"/>
      <c r="F69" s="327">
        <f>'2. Résultat'!G77</f>
        <v>0</v>
      </c>
      <c r="G69" s="327">
        <f t="shared" si="3"/>
        <v>0</v>
      </c>
      <c r="H69" s="328"/>
    </row>
    <row r="70" spans="2:8" x14ac:dyDescent="0.25">
      <c r="B70" s="16">
        <f>'2. Résultat'!B78</f>
        <v>6210</v>
      </c>
      <c r="C70" s="58" t="str">
        <f>'2. Résultat'!C78</f>
        <v>Frais de déplacements, frais de transport</v>
      </c>
      <c r="D70" s="325"/>
      <c r="E70" s="326"/>
      <c r="F70" s="327">
        <f>'2. Résultat'!G78</f>
        <v>0</v>
      </c>
      <c r="G70" s="327">
        <f t="shared" si="3"/>
        <v>0</v>
      </c>
      <c r="H70" s="328"/>
    </row>
    <row r="71" spans="2:8" x14ac:dyDescent="0.25">
      <c r="B71" s="16">
        <f>'2. Résultat'!B79</f>
        <v>6300</v>
      </c>
      <c r="C71" s="58" t="str">
        <f>'2. Résultat'!C79</f>
        <v>Assurances</v>
      </c>
      <c r="D71" s="325"/>
      <c r="E71" s="326"/>
      <c r="F71" s="327">
        <f>'2. Résultat'!G79</f>
        <v>0</v>
      </c>
      <c r="G71" s="327">
        <f t="shared" si="3"/>
        <v>0</v>
      </c>
      <c r="H71" s="328"/>
    </row>
    <row r="72" spans="2:8" x14ac:dyDescent="0.25">
      <c r="B72" s="16">
        <f>'2. Résultat'!B80</f>
        <v>6400</v>
      </c>
      <c r="C72" s="58" t="str">
        <f>'2. Résultat'!C80</f>
        <v>Frais d'énergie et d'éclairage</v>
      </c>
      <c r="D72" s="325"/>
      <c r="E72" s="326"/>
      <c r="F72" s="327">
        <f>'2. Résultat'!G80</f>
        <v>0</v>
      </c>
      <c r="G72" s="327">
        <f t="shared" si="3"/>
        <v>0</v>
      </c>
      <c r="H72" s="328"/>
    </row>
    <row r="73" spans="2:8" x14ac:dyDescent="0.25">
      <c r="B73" s="16">
        <f>'2. Résultat'!B81</f>
        <v>6460</v>
      </c>
      <c r="C73" s="58" t="str">
        <f>'2. Résultat'!C81</f>
        <v>Frais d'enlèvement des déchets</v>
      </c>
      <c r="D73" s="325"/>
      <c r="E73" s="326"/>
      <c r="F73" s="327">
        <f>'2. Résultat'!G81</f>
        <v>0</v>
      </c>
      <c r="G73" s="327">
        <f t="shared" si="3"/>
        <v>0</v>
      </c>
      <c r="H73" s="328"/>
    </row>
    <row r="74" spans="2:8" x14ac:dyDescent="0.25">
      <c r="B74" s="16">
        <f>'2. Résultat'!B82</f>
        <v>6500</v>
      </c>
      <c r="C74" s="58" t="str">
        <f>'2. Résultat'!C82</f>
        <v>Frais de bureau, fournitures de bureau</v>
      </c>
      <c r="D74" s="325"/>
      <c r="E74" s="326"/>
      <c r="F74" s="327">
        <f>'2. Résultat'!G82</f>
        <v>0</v>
      </c>
      <c r="G74" s="327">
        <f t="shared" si="3"/>
        <v>0</v>
      </c>
      <c r="H74" s="328"/>
    </row>
    <row r="75" spans="2:8" x14ac:dyDescent="0.25">
      <c r="B75" s="16">
        <f>'2. Résultat'!B83</f>
        <v>6510</v>
      </c>
      <c r="C75" s="58" t="str">
        <f>'2. Résultat'!C83</f>
        <v>Frais de téléphone, port, internet</v>
      </c>
      <c r="D75" s="325"/>
      <c r="E75" s="326"/>
      <c r="F75" s="327">
        <f>'2. Résultat'!G83</f>
        <v>0</v>
      </c>
      <c r="G75" s="327">
        <f t="shared" si="3"/>
        <v>0</v>
      </c>
      <c r="H75" s="328"/>
    </row>
    <row r="76" spans="2:8" x14ac:dyDescent="0.25">
      <c r="B76" s="16">
        <f>'2. Résultat'!B84</f>
        <v>6520</v>
      </c>
      <c r="C76" s="58" t="str">
        <f>'2. Résultat'!C84</f>
        <v>Bulletin officiel</v>
      </c>
      <c r="D76" s="330"/>
      <c r="E76" s="331"/>
      <c r="F76" s="327">
        <f>'2. Résultat'!G84</f>
        <v>0</v>
      </c>
      <c r="G76" s="327">
        <f t="shared" si="3"/>
        <v>0</v>
      </c>
      <c r="H76" s="328"/>
    </row>
    <row r="77" spans="2:8" x14ac:dyDescent="0.25">
      <c r="B77" s="16">
        <f>'2. Résultat'!B85</f>
        <v>6530</v>
      </c>
      <c r="C77" s="58" t="str">
        <f>'2. Résultat'!C85</f>
        <v>Honoraires fiduciaire, juridiques et conseils</v>
      </c>
      <c r="D77" s="330"/>
      <c r="E77" s="331"/>
      <c r="F77" s="327">
        <f>'2. Résultat'!G85</f>
        <v>0</v>
      </c>
      <c r="G77" s="327">
        <f t="shared" si="3"/>
        <v>0</v>
      </c>
      <c r="H77" s="328"/>
    </row>
    <row r="78" spans="2:8" x14ac:dyDescent="0.25">
      <c r="B78" s="16">
        <f>'2. Résultat'!B86</f>
        <v>6570</v>
      </c>
      <c r="C78" s="58" t="str">
        <f>'2. Résultat'!C86</f>
        <v>Frais informatiques</v>
      </c>
      <c r="D78" s="330"/>
      <c r="E78" s="331"/>
      <c r="F78" s="327">
        <f>'2. Résultat'!G86</f>
        <v>0</v>
      </c>
      <c r="G78" s="327">
        <f t="shared" si="3"/>
        <v>0</v>
      </c>
      <c r="H78" s="328"/>
    </row>
    <row r="79" spans="2:8" x14ac:dyDescent="0.25">
      <c r="B79" s="16">
        <f>'2. Résultat'!B87</f>
        <v>6600</v>
      </c>
      <c r="C79" s="58" t="str">
        <f>'2. Résultat'!C87</f>
        <v>Frais de représentation, publicité</v>
      </c>
      <c r="D79" s="330"/>
      <c r="E79" s="331"/>
      <c r="F79" s="327">
        <f>'2. Résultat'!G87</f>
        <v>0</v>
      </c>
      <c r="G79" s="327">
        <f t="shared" si="3"/>
        <v>0</v>
      </c>
      <c r="H79" s="328"/>
    </row>
    <row r="80" spans="2:8" x14ac:dyDescent="0.25">
      <c r="B80" s="16">
        <f>'2. Résultat'!B88</f>
        <v>6700</v>
      </c>
      <c r="C80" s="58" t="str">
        <f>'2. Résultat'!C88</f>
        <v>Frais divers</v>
      </c>
      <c r="D80" s="330"/>
      <c r="E80" s="423"/>
      <c r="F80" s="425">
        <f>'2. Résultat'!G88</f>
        <v>0</v>
      </c>
      <c r="G80" s="425">
        <f t="shared" si="3"/>
        <v>0</v>
      </c>
      <c r="H80" s="424"/>
    </row>
    <row r="81" spans="2:8" x14ac:dyDescent="0.25">
      <c r="B81" s="426"/>
      <c r="C81" s="371"/>
      <c r="D81" s="371"/>
      <c r="E81" s="427"/>
      <c r="F81" s="428"/>
      <c r="G81" s="428"/>
      <c r="H81" s="429"/>
    </row>
    <row r="82" spans="2:8" x14ac:dyDescent="0.25">
      <c r="B82" s="430"/>
      <c r="C82" s="431"/>
      <c r="D82" s="431"/>
      <c r="E82" s="432"/>
      <c r="F82" s="433"/>
      <c r="G82" s="433"/>
      <c r="H82" s="422"/>
    </row>
    <row r="83" spans="2:8" x14ac:dyDescent="0.25">
      <c r="B83" s="13"/>
      <c r="C83" s="100" t="str">
        <f>'2. Résultat'!C90</f>
        <v>Dotations aux provisions</v>
      </c>
      <c r="D83" s="355"/>
      <c r="E83" s="343">
        <f>SUM(E85:E87)</f>
        <v>0</v>
      </c>
      <c r="F83" s="344">
        <f>SUM(F85:F87)</f>
        <v>0</v>
      </c>
      <c r="G83" s="344">
        <f>SUM(G85:G87)</f>
        <v>0</v>
      </c>
      <c r="H83" s="322"/>
    </row>
    <row r="84" spans="2:8" ht="6" customHeight="1" x14ac:dyDescent="0.25">
      <c r="B84" s="13"/>
      <c r="C84" s="14"/>
      <c r="D84" s="338"/>
      <c r="E84" s="339"/>
      <c r="F84" s="340"/>
      <c r="G84" s="340"/>
      <c r="H84" s="310"/>
    </row>
    <row r="85" spans="2:8" x14ac:dyDescent="0.25">
      <c r="B85" s="16">
        <f>'2. Résultat'!B92</f>
        <v>7100</v>
      </c>
      <c r="C85" s="58" t="str">
        <f>'2. Résultat'!C92</f>
        <v>Variation provision pour débiteurs douteux</v>
      </c>
      <c r="D85" s="330"/>
      <c r="E85" s="331"/>
      <c r="F85" s="327">
        <f>'2. Résultat'!G92</f>
        <v>0</v>
      </c>
      <c r="G85" s="327">
        <f t="shared" ref="G85:G87" si="4">F85-E85</f>
        <v>0</v>
      </c>
      <c r="H85" s="328"/>
    </row>
    <row r="86" spans="2:8" x14ac:dyDescent="0.25">
      <c r="B86" s="16">
        <f>'2. Résultat'!B93</f>
        <v>7110</v>
      </c>
      <c r="C86" s="58" t="str">
        <f>'2. Résultat'!C93</f>
        <v>Variation provision à terme</v>
      </c>
      <c r="D86" s="330"/>
      <c r="E86" s="356"/>
      <c r="F86" s="327">
        <f>'2. Résultat'!G93</f>
        <v>0</v>
      </c>
      <c r="G86" s="327">
        <f t="shared" si="4"/>
        <v>0</v>
      </c>
      <c r="H86" s="357"/>
    </row>
    <row r="87" spans="2:8" x14ac:dyDescent="0.25">
      <c r="B87" s="16">
        <f>'2. Résultat'!B94</f>
        <v>7120</v>
      </c>
      <c r="C87" s="58" t="str">
        <f>'2. Résultat'!C94</f>
        <v>Variation provision fluctuation résultat</v>
      </c>
      <c r="D87" s="330"/>
      <c r="E87" s="331"/>
      <c r="F87" s="327">
        <f>'2. Résultat'!G94</f>
        <v>0</v>
      </c>
      <c r="G87" s="327">
        <f t="shared" si="4"/>
        <v>0</v>
      </c>
      <c r="H87" s="357"/>
    </row>
    <row r="88" spans="2:8" x14ac:dyDescent="0.25">
      <c r="B88" s="317"/>
      <c r="C88" s="318"/>
      <c r="D88" s="338"/>
      <c r="E88" s="339"/>
      <c r="F88" s="340"/>
      <c r="G88" s="340"/>
      <c r="H88" s="310"/>
    </row>
    <row r="89" spans="2:8" x14ac:dyDescent="0.25">
      <c r="B89" s="317"/>
      <c r="C89" s="100" t="str">
        <f>'2. Résultat'!C96</f>
        <v>Amortissements</v>
      </c>
      <c r="D89" s="355"/>
      <c r="E89" s="343">
        <f>SUM(E91:E96)</f>
        <v>0</v>
      </c>
      <c r="F89" s="344">
        <f>SUM(F91:F96)</f>
        <v>0</v>
      </c>
      <c r="G89" s="344">
        <f>SUM(G91:G96)</f>
        <v>0</v>
      </c>
      <c r="H89" s="322"/>
    </row>
    <row r="90" spans="2:8" ht="6" customHeight="1" x14ac:dyDescent="0.25">
      <c r="B90" s="317"/>
      <c r="C90" s="318"/>
      <c r="D90" s="338"/>
      <c r="E90" s="339"/>
      <c r="F90" s="340"/>
      <c r="G90" s="340"/>
      <c r="H90" s="310"/>
    </row>
    <row r="91" spans="2:8" x14ac:dyDescent="0.25">
      <c r="B91" s="16">
        <f>'2. Résultat'!B98</f>
        <v>7910</v>
      </c>
      <c r="C91" s="58" t="str">
        <f>'2. Résultat'!C98</f>
        <v>Amortissement mobilier</v>
      </c>
      <c r="D91" s="330"/>
      <c r="E91" s="331"/>
      <c r="F91" s="327">
        <f>'2. Résultat'!G98</f>
        <v>0</v>
      </c>
      <c r="G91" s="327">
        <f t="shared" ref="G91:G96" si="5">F91-E91</f>
        <v>0</v>
      </c>
      <c r="H91" s="328"/>
    </row>
    <row r="92" spans="2:8" x14ac:dyDescent="0.25">
      <c r="B92" s="16">
        <f>'2. Résultat'!B99</f>
        <v>7920</v>
      </c>
      <c r="C92" s="58" t="str">
        <f>'2. Résultat'!C99</f>
        <v>Amortissement informatique</v>
      </c>
      <c r="D92" s="330"/>
      <c r="E92" s="356"/>
      <c r="F92" s="327">
        <f>'2. Résultat'!G99</f>
        <v>0</v>
      </c>
      <c r="G92" s="327">
        <f t="shared" si="5"/>
        <v>0</v>
      </c>
      <c r="H92" s="357"/>
    </row>
    <row r="93" spans="2:8" x14ac:dyDescent="0.25">
      <c r="B93" s="16">
        <f>'2. Résultat'!B100</f>
        <v>7930</v>
      </c>
      <c r="C93" s="58" t="str">
        <f>'2. Résultat'!C100</f>
        <v>Amortissement véhicules</v>
      </c>
      <c r="D93" s="330"/>
      <c r="E93" s="331"/>
      <c r="F93" s="327">
        <f>'2. Résultat'!G100</f>
        <v>0</v>
      </c>
      <c r="G93" s="327">
        <f t="shared" si="5"/>
        <v>0</v>
      </c>
      <c r="H93" s="357"/>
    </row>
    <row r="94" spans="2:8" x14ac:dyDescent="0.25">
      <c r="B94" s="16">
        <f>'2. Résultat'!B101</f>
        <v>7940</v>
      </c>
      <c r="C94" s="58" t="str">
        <f>'2. Résultat'!C101</f>
        <v>Amortissement matériel éducatif + jeux</v>
      </c>
      <c r="D94" s="330"/>
      <c r="E94" s="356"/>
      <c r="F94" s="327">
        <f>'2. Résultat'!G101</f>
        <v>0</v>
      </c>
      <c r="G94" s="327">
        <f t="shared" si="5"/>
        <v>0</v>
      </c>
      <c r="H94" s="357"/>
    </row>
    <row r="95" spans="2:8" x14ac:dyDescent="0.25">
      <c r="B95" s="16">
        <f>'2. Résultat'!B102</f>
        <v>7950</v>
      </c>
      <c r="C95" s="58" t="str">
        <f>'2. Résultat'!C102</f>
        <v>Amortissement autres installations</v>
      </c>
      <c r="D95" s="330"/>
      <c r="E95" s="356"/>
      <c r="F95" s="327">
        <f>'2. Résultat'!G102</f>
        <v>0</v>
      </c>
      <c r="G95" s="327">
        <f t="shared" si="5"/>
        <v>0</v>
      </c>
      <c r="H95" s="357"/>
    </row>
    <row r="96" spans="2:8" x14ac:dyDescent="0.25">
      <c r="B96" s="16">
        <f>'2. Résultat'!B103</f>
        <v>7990</v>
      </c>
      <c r="C96" s="58" t="str">
        <f>'2. Résultat'!C103</f>
        <v>Amortissement sur immeubles</v>
      </c>
      <c r="D96" s="330"/>
      <c r="E96" s="356"/>
      <c r="F96" s="327">
        <f>'2. Résultat'!G103</f>
        <v>0</v>
      </c>
      <c r="G96" s="327">
        <f t="shared" si="5"/>
        <v>0</v>
      </c>
      <c r="H96" s="357"/>
    </row>
    <row r="97" spans="2:9" x14ac:dyDescent="0.25">
      <c r="B97" s="317"/>
      <c r="C97" s="318"/>
      <c r="D97" s="338"/>
      <c r="E97" s="339"/>
      <c r="F97" s="340"/>
      <c r="G97" s="340"/>
      <c r="H97" s="329"/>
      <c r="I97" s="329"/>
    </row>
    <row r="98" spans="2:9" x14ac:dyDescent="0.25">
      <c r="B98" s="13"/>
      <c r="C98" s="63" t="str">
        <f>'2. Résultat'!C105</f>
        <v>Charges et produits financiers</v>
      </c>
      <c r="D98" s="358"/>
      <c r="E98" s="322">
        <f>SUM(E100:E102)</f>
        <v>0</v>
      </c>
      <c r="F98" s="323">
        <f>SUM(F100:F102)</f>
        <v>0</v>
      </c>
      <c r="G98" s="323">
        <f>SUM(G100:G102)</f>
        <v>0</v>
      </c>
      <c r="H98" s="359"/>
    </row>
    <row r="99" spans="2:9" ht="6" customHeight="1" x14ac:dyDescent="0.25">
      <c r="B99" s="13"/>
      <c r="C99" s="65"/>
      <c r="D99" s="360"/>
      <c r="E99" s="361"/>
      <c r="F99" s="362"/>
      <c r="G99" s="362"/>
      <c r="H99" s="363"/>
    </row>
    <row r="100" spans="2:9" x14ac:dyDescent="0.25">
      <c r="B100" s="16">
        <f>'2. Résultat'!B107</f>
        <v>8000</v>
      </c>
      <c r="C100" s="58" t="str">
        <f>'2. Résultat'!C107</f>
        <v>Charges financières</v>
      </c>
      <c r="D100" s="364"/>
      <c r="E100" s="326"/>
      <c r="F100" s="327">
        <f>'2. Résultat'!G107</f>
        <v>0</v>
      </c>
      <c r="G100" s="327">
        <f>F100-E100</f>
        <v>0</v>
      </c>
      <c r="H100" s="357"/>
    </row>
    <row r="101" spans="2:9" x14ac:dyDescent="0.25">
      <c r="B101" s="16">
        <f>'2. Résultat'!B108</f>
        <v>8100</v>
      </c>
      <c r="C101" s="58" t="str">
        <f>'2. Résultat'!C108</f>
        <v>Produits financiers</v>
      </c>
      <c r="D101" s="365"/>
      <c r="E101" s="326"/>
      <c r="F101" s="327">
        <f>'2. Résultat'!G108</f>
        <v>0</v>
      </c>
      <c r="G101" s="327">
        <f>F101-E101</f>
        <v>0</v>
      </c>
      <c r="H101" s="328"/>
    </row>
    <row r="102" spans="2:9" x14ac:dyDescent="0.25">
      <c r="B102" s="16">
        <f>'2. Résultat'!B109</f>
        <v>8200</v>
      </c>
      <c r="C102" s="58" t="str">
        <f>'2. Résultat'!C109</f>
        <v>Location/Vente</v>
      </c>
      <c r="D102" s="365"/>
      <c r="E102" s="396"/>
      <c r="F102" s="327">
        <f>'2. Résultat'!G109</f>
        <v>0</v>
      </c>
      <c r="G102" s="327">
        <f>F102-E102</f>
        <v>0</v>
      </c>
      <c r="H102" s="390"/>
    </row>
    <row r="103" spans="2:9" x14ac:dyDescent="0.25">
      <c r="B103" s="317"/>
      <c r="C103" s="318"/>
      <c r="D103" s="338"/>
      <c r="E103" s="339"/>
      <c r="F103" s="340"/>
      <c r="G103" s="340"/>
      <c r="H103" s="329"/>
      <c r="I103" s="329"/>
    </row>
    <row r="104" spans="2:9" x14ac:dyDescent="0.25">
      <c r="B104" s="13"/>
      <c r="C104" s="63" t="str">
        <f>'2. Résultat'!C111</f>
        <v>Charges et produits hors exploitation, exceptionnels, uniques</v>
      </c>
      <c r="D104" s="358"/>
      <c r="E104" s="322">
        <f>SUM(E106:E109)</f>
        <v>0</v>
      </c>
      <c r="F104" s="322">
        <f>SUM(F106:F109)</f>
        <v>0</v>
      </c>
      <c r="G104" s="322">
        <f>SUM(G106:G109)</f>
        <v>0</v>
      </c>
      <c r="H104" s="359"/>
    </row>
    <row r="105" spans="2:9" ht="6" customHeight="1" x14ac:dyDescent="0.25">
      <c r="B105" s="13"/>
      <c r="C105" s="65"/>
      <c r="D105" s="360"/>
      <c r="E105" s="361"/>
      <c r="F105" s="362"/>
      <c r="G105" s="362"/>
      <c r="H105" s="363"/>
    </row>
    <row r="106" spans="2:9" x14ac:dyDescent="0.25">
      <c r="B106" s="16">
        <f>'2. Résultat'!B113</f>
        <v>8400</v>
      </c>
      <c r="C106" s="58" t="str">
        <f>'2. Résultat'!C113</f>
        <v>Pertes / récupération sur débiteurs</v>
      </c>
      <c r="D106" s="364"/>
      <c r="E106" s="326"/>
      <c r="F106" s="327">
        <f>'2. Résultat'!G113</f>
        <v>0</v>
      </c>
      <c r="G106" s="327">
        <f>F106-E106</f>
        <v>0</v>
      </c>
      <c r="H106" s="357"/>
    </row>
    <row r="107" spans="2:9" x14ac:dyDescent="0.25">
      <c r="B107" s="16">
        <f>'2. Résultat'!B114</f>
        <v>8500</v>
      </c>
      <c r="C107" s="58" t="str">
        <f>'2. Résultat'!C114</f>
        <v>Excédent à rembourser aux communes</v>
      </c>
      <c r="D107" s="365"/>
      <c r="E107" s="326"/>
      <c r="F107" s="327">
        <f>'2. Résultat'!G114</f>
        <v>0</v>
      </c>
      <c r="G107" s="327">
        <f>F107-E107</f>
        <v>0</v>
      </c>
      <c r="H107" s="328"/>
    </row>
    <row r="108" spans="2:9" x14ac:dyDescent="0.25">
      <c r="B108" s="16">
        <f>'2. Résultat'!B115</f>
        <v>8600</v>
      </c>
      <c r="C108" s="58" t="str">
        <f>'2. Résultat'!C115</f>
        <v>Dons</v>
      </c>
      <c r="D108" s="365"/>
      <c r="E108" s="326"/>
      <c r="F108" s="327">
        <f>'2. Résultat'!G115</f>
        <v>0</v>
      </c>
      <c r="G108" s="327">
        <f>F108-E108</f>
        <v>0</v>
      </c>
      <c r="H108" s="328"/>
    </row>
    <row r="109" spans="2:9" x14ac:dyDescent="0.25">
      <c r="B109" s="16">
        <f>'2. Résultat'!B116</f>
        <v>8700</v>
      </c>
      <c r="C109" s="58" t="str">
        <f>'2. Résultat'!C116</f>
        <v>Autres produits / charges hors expl., exc., uniques</v>
      </c>
      <c r="D109" s="365"/>
      <c r="E109" s="326"/>
      <c r="F109" s="327">
        <f>'2. Résultat'!G116</f>
        <v>0</v>
      </c>
      <c r="G109" s="327">
        <f>F109-E109</f>
        <v>0</v>
      </c>
      <c r="H109" s="328"/>
    </row>
    <row r="110" spans="2:9" x14ac:dyDescent="0.25">
      <c r="B110" s="317"/>
      <c r="C110" s="318"/>
      <c r="D110" s="318"/>
      <c r="E110" s="319"/>
      <c r="F110" s="320"/>
      <c r="G110" s="320"/>
      <c r="H110" s="310"/>
    </row>
    <row r="111" spans="2:9" s="316" customFormat="1" ht="24.75" customHeight="1" x14ac:dyDescent="0.2">
      <c r="B111" s="366"/>
      <c r="C111" s="367" t="s">
        <v>304</v>
      </c>
      <c r="D111" s="367"/>
      <c r="E111" s="368">
        <f>E7-E26</f>
        <v>0</v>
      </c>
      <c r="F111" s="369">
        <f>F7-F26</f>
        <v>0</v>
      </c>
      <c r="G111" s="368">
        <f>G7-G26</f>
        <v>0</v>
      </c>
      <c r="H111" s="368"/>
    </row>
    <row r="112" spans="2:9" x14ac:dyDescent="0.25">
      <c r="B112" s="370"/>
      <c r="C112" s="371"/>
      <c r="D112" s="371"/>
      <c r="E112" s="372"/>
      <c r="F112" s="373"/>
      <c r="G112" s="373"/>
    </row>
    <row r="115" spans="2:7" x14ac:dyDescent="0.25">
      <c r="B115" s="374"/>
      <c r="C115" s="375"/>
      <c r="F115" s="374"/>
      <c r="G115" s="374"/>
    </row>
  </sheetData>
  <pageMargins left="0.78740157480314965" right="0" top="0.62992125984251968" bottom="0.39370078740157483" header="0.51181102362204722" footer="0.31496062992125984"/>
  <pageSetup paperSize="9" scale="96" fitToHeight="0" orientation="landscape" r:id="rId1"/>
  <headerFooter alignWithMargins="0">
    <oddFooter>&amp;C&amp;P&amp;R&amp;"Arial Narrow,Normal"Formulaire comptes - version 11.02.2020 / SPAJ-VL</oddFooter>
  </headerFooter>
  <rowBreaks count="2" manualBreakCount="2">
    <brk id="34" max="7" man="1"/>
    <brk id="8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M78"/>
  <sheetViews>
    <sheetView view="pageBreakPreview" topLeftCell="A49" zoomScaleNormal="100" zoomScaleSheetLayoutView="100" workbookViewId="0">
      <selection activeCell="A7" sqref="A7"/>
    </sheetView>
  </sheetViews>
  <sheetFormatPr baseColWidth="10" defaultColWidth="11.375" defaultRowHeight="13.2" x14ac:dyDescent="0.2"/>
  <cols>
    <col min="1" max="1" width="3.375" style="195" customWidth="1"/>
    <col min="2" max="2" width="31.75" style="195" customWidth="1"/>
    <col min="3" max="3" width="3.625" style="195" customWidth="1"/>
    <col min="4" max="4" width="13.125" style="195" customWidth="1"/>
    <col min="5" max="5" width="4.375" style="195" customWidth="1"/>
    <col min="6" max="6" width="12" style="195" customWidth="1"/>
    <col min="7" max="7" width="3.625" style="195" customWidth="1"/>
    <col min="8" max="8" width="12.375" style="195" customWidth="1"/>
    <col min="9" max="9" width="17.375" style="195" customWidth="1"/>
    <col min="10" max="10" width="17.25" style="195" customWidth="1"/>
    <col min="11" max="16384" width="11.375" style="195"/>
  </cols>
  <sheetData>
    <row r="1" spans="1:13" s="600" customFormat="1" x14ac:dyDescent="0.2"/>
    <row r="2" spans="1:13" s="600" customFormat="1" x14ac:dyDescent="0.2"/>
    <row r="3" spans="1:13" s="600" customFormat="1" x14ac:dyDescent="0.2">
      <c r="F3" s="601"/>
      <c r="G3" s="601"/>
      <c r="H3" s="601"/>
    </row>
    <row r="4" spans="1:13" s="600" customFormat="1" x14ac:dyDescent="0.2">
      <c r="B4" s="602"/>
      <c r="C4" s="602"/>
      <c r="D4" s="601"/>
      <c r="E4" s="601"/>
      <c r="F4" s="601"/>
      <c r="G4" s="601"/>
      <c r="H4" s="601"/>
      <c r="I4" s="603"/>
      <c r="J4" s="601"/>
      <c r="K4" s="603"/>
      <c r="L4" s="603"/>
      <c r="M4" s="604"/>
    </row>
    <row r="5" spans="1:13" s="600" customFormat="1" ht="5.25" customHeight="1" x14ac:dyDescent="0.2">
      <c r="B5" s="601"/>
      <c r="C5" s="601"/>
      <c r="D5" s="601"/>
      <c r="E5" s="601"/>
      <c r="F5" s="601"/>
      <c r="G5" s="601"/>
      <c r="H5" s="601"/>
      <c r="I5" s="603"/>
      <c r="J5" s="601"/>
      <c r="K5" s="603"/>
      <c r="L5" s="603"/>
      <c r="M5" s="604"/>
    </row>
    <row r="6" spans="1:13" s="600" customFormat="1" x14ac:dyDescent="0.25">
      <c r="A6" s="113" t="s">
        <v>377</v>
      </c>
      <c r="B6" s="114"/>
      <c r="C6" s="1"/>
      <c r="D6" s="1"/>
      <c r="E6" s="605"/>
      <c r="F6" s="605"/>
      <c r="G6" s="605"/>
      <c r="H6" s="606"/>
      <c r="I6" s="603"/>
      <c r="J6" s="606"/>
      <c r="K6" s="603"/>
      <c r="L6" s="603"/>
      <c r="M6" s="604"/>
    </row>
    <row r="7" spans="1:13" s="600" customFormat="1" x14ac:dyDescent="0.25">
      <c r="A7" s="113" t="s">
        <v>381</v>
      </c>
      <c r="B7" s="114"/>
      <c r="C7" s="1"/>
      <c r="D7" s="1"/>
      <c r="E7" s="605"/>
      <c r="F7" s="605"/>
      <c r="G7" s="605"/>
      <c r="H7" s="606"/>
      <c r="I7" s="607"/>
      <c r="J7" s="608"/>
      <c r="K7" s="603"/>
      <c r="L7" s="603"/>
      <c r="M7" s="604"/>
    </row>
    <row r="8" spans="1:13" s="600" customFormat="1" x14ac:dyDescent="0.2">
      <c r="A8" s="133" t="s">
        <v>84</v>
      </c>
      <c r="B8" s="116"/>
      <c r="C8" s="1"/>
      <c r="D8" s="1"/>
      <c r="E8" s="605"/>
      <c r="F8" s="605"/>
      <c r="G8" s="605"/>
      <c r="H8" s="606"/>
      <c r="I8" s="607"/>
      <c r="J8" s="608"/>
      <c r="K8" s="603"/>
      <c r="L8" s="603"/>
      <c r="M8" s="604"/>
    </row>
    <row r="9" spans="1:13" s="600" customFormat="1" x14ac:dyDescent="0.2">
      <c r="A9" s="133" t="s">
        <v>85</v>
      </c>
      <c r="B9" s="1"/>
      <c r="C9" s="1"/>
      <c r="D9" s="1"/>
      <c r="E9" s="605"/>
      <c r="F9" s="605"/>
      <c r="G9" s="605"/>
      <c r="H9" s="606"/>
      <c r="K9" s="603"/>
      <c r="L9" s="603"/>
      <c r="M9" s="604"/>
    </row>
    <row r="10" spans="1:13" s="600" customFormat="1" x14ac:dyDescent="0.2">
      <c r="A10" s="608"/>
      <c r="C10" s="608"/>
      <c r="D10" s="606"/>
      <c r="E10" s="606"/>
      <c r="F10" s="606"/>
      <c r="G10" s="605"/>
      <c r="I10" s="607"/>
      <c r="J10" s="608"/>
      <c r="M10" s="604"/>
    </row>
    <row r="11" spans="1:13" s="600" customFormat="1" ht="18.75" customHeight="1" x14ac:dyDescent="0.2">
      <c r="B11" s="608"/>
      <c r="C11" s="608"/>
      <c r="D11" s="606"/>
      <c r="E11" s="606"/>
      <c r="G11" s="605"/>
      <c r="H11" s="816">
        <f>'Instructions + formulaire'!C66</f>
        <v>0</v>
      </c>
      <c r="I11" s="816"/>
      <c r="J11" s="816"/>
      <c r="K11" s="603"/>
      <c r="L11" s="603"/>
      <c r="M11" s="604"/>
    </row>
    <row r="12" spans="1:13" x14ac:dyDescent="0.2">
      <c r="A12" s="610"/>
      <c r="B12" s="611"/>
      <c r="C12" s="611"/>
    </row>
    <row r="13" spans="1:13" x14ac:dyDescent="0.2">
      <c r="A13" s="610"/>
      <c r="B13" s="611"/>
      <c r="C13" s="611"/>
      <c r="D13" s="612"/>
      <c r="E13" s="612"/>
      <c r="F13" s="612"/>
      <c r="G13" s="612"/>
      <c r="H13" s="612"/>
    </row>
    <row r="14" spans="1:13" ht="15.75" customHeight="1" x14ac:dyDescent="0.2">
      <c r="A14" s="820" t="s">
        <v>166</v>
      </c>
      <c r="B14" s="820"/>
      <c r="C14" s="820"/>
      <c r="D14" s="820"/>
      <c r="E14" s="820"/>
      <c r="F14" s="820"/>
      <c r="G14" s="820"/>
      <c r="H14" s="820"/>
      <c r="I14" s="820"/>
      <c r="J14" s="820"/>
    </row>
    <row r="15" spans="1:13" ht="12.75" customHeight="1" x14ac:dyDescent="0.2">
      <c r="A15" s="614"/>
      <c r="B15" s="615"/>
      <c r="C15" s="615"/>
      <c r="D15" s="616"/>
      <c r="E15" s="616"/>
      <c r="F15" s="616"/>
      <c r="G15" s="616"/>
      <c r="H15" s="617"/>
      <c r="I15" s="613"/>
    </row>
    <row r="16" spans="1:13" x14ac:dyDescent="0.2">
      <c r="A16" s="829" t="s">
        <v>167</v>
      </c>
      <c r="B16" s="829"/>
      <c r="C16" s="829"/>
      <c r="D16" s="829"/>
      <c r="E16" s="829"/>
      <c r="F16" s="829"/>
      <c r="G16" s="829"/>
      <c r="H16" s="829"/>
      <c r="I16" s="829"/>
      <c r="J16" s="829"/>
    </row>
    <row r="17" spans="1:10" x14ac:dyDescent="0.2">
      <c r="A17" s="830" t="s">
        <v>168</v>
      </c>
      <c r="B17" s="830"/>
      <c r="C17" s="830"/>
      <c r="D17" s="830"/>
      <c r="E17" s="830"/>
      <c r="F17" s="830"/>
      <c r="G17" s="830"/>
      <c r="H17" s="830"/>
      <c r="I17" s="830"/>
      <c r="J17" s="830"/>
    </row>
    <row r="18" spans="1:10" ht="9" customHeight="1" x14ac:dyDescent="0.2">
      <c r="A18" s="618"/>
      <c r="B18" s="599"/>
      <c r="C18" s="599"/>
      <c r="D18" s="598"/>
      <c r="E18" s="598"/>
      <c r="F18" s="598"/>
      <c r="G18" s="598"/>
      <c r="H18" s="598"/>
      <c r="I18" s="613"/>
    </row>
    <row r="19" spans="1:10" ht="9" customHeight="1" x14ac:dyDescent="0.2">
      <c r="A19" s="618"/>
      <c r="B19" s="599"/>
      <c r="C19" s="599"/>
      <c r="D19" s="598"/>
      <c r="E19" s="598"/>
      <c r="F19" s="598"/>
      <c r="G19" s="598"/>
      <c r="H19" s="598"/>
      <c r="I19" s="613"/>
    </row>
    <row r="20" spans="1:10" x14ac:dyDescent="0.2">
      <c r="A20" s="619" t="s">
        <v>169</v>
      </c>
      <c r="B20" s="620" t="s">
        <v>334</v>
      </c>
      <c r="C20" s="621"/>
      <c r="D20" s="598"/>
      <c r="E20" s="598"/>
      <c r="F20" s="598"/>
      <c r="G20" s="598"/>
      <c r="H20" s="598"/>
      <c r="I20" s="613"/>
    </row>
    <row r="21" spans="1:10" ht="9" customHeight="1" x14ac:dyDescent="0.2">
      <c r="A21" s="618"/>
      <c r="B21" s="599"/>
      <c r="C21" s="599"/>
      <c r="D21" s="598"/>
      <c r="E21" s="598"/>
      <c r="G21" s="598"/>
      <c r="H21" s="598"/>
    </row>
    <row r="22" spans="1:10" ht="26.4" x14ac:dyDescent="0.25">
      <c r="A22" s="618"/>
      <c r="B22" s="646" t="s">
        <v>170</v>
      </c>
      <c r="C22" s="599"/>
      <c r="D22" s="598"/>
      <c r="E22" s="598"/>
      <c r="G22" s="198"/>
      <c r="H22" s="198"/>
      <c r="I22" s="666" t="s">
        <v>326</v>
      </c>
      <c r="J22" s="567" t="s">
        <v>386</v>
      </c>
    </row>
    <row r="23" spans="1:10" ht="9" customHeight="1" x14ac:dyDescent="0.2">
      <c r="A23" s="618"/>
      <c r="B23" s="599"/>
      <c r="C23" s="599"/>
      <c r="D23" s="598"/>
      <c r="E23" s="598"/>
      <c r="G23" s="598"/>
      <c r="H23" s="598"/>
      <c r="J23" s="567"/>
    </row>
    <row r="24" spans="1:10" x14ac:dyDescent="0.2">
      <c r="A24" s="618"/>
      <c r="B24" s="817"/>
      <c r="C24" s="817"/>
      <c r="D24" s="817"/>
      <c r="E24" s="817"/>
      <c r="F24" s="817"/>
      <c r="G24" s="817"/>
      <c r="H24" s="630"/>
      <c r="J24" s="567"/>
    </row>
    <row r="25" spans="1:10" x14ac:dyDescent="0.2">
      <c r="A25" s="618"/>
      <c r="B25" s="817"/>
      <c r="C25" s="817"/>
      <c r="D25" s="817"/>
      <c r="E25" s="817"/>
      <c r="F25" s="817"/>
      <c r="G25" s="817"/>
      <c r="H25" s="630"/>
      <c r="I25" s="660"/>
      <c r="J25" s="660"/>
    </row>
    <row r="26" spans="1:10" ht="6" customHeight="1" x14ac:dyDescent="0.2">
      <c r="A26" s="618"/>
      <c r="B26" s="599"/>
      <c r="C26" s="599"/>
      <c r="D26" s="598"/>
      <c r="E26" s="598"/>
      <c r="G26" s="630"/>
      <c r="H26" s="630"/>
      <c r="J26" s="623"/>
    </row>
    <row r="27" spans="1:10" x14ac:dyDescent="0.2">
      <c r="A27" s="618"/>
      <c r="B27" s="817"/>
      <c r="C27" s="817"/>
      <c r="D27" s="817"/>
      <c r="E27" s="817"/>
      <c r="F27" s="817"/>
      <c r="G27" s="817"/>
      <c r="H27" s="630"/>
      <c r="J27" s="623"/>
    </row>
    <row r="28" spans="1:10" x14ac:dyDescent="0.2">
      <c r="A28" s="618"/>
      <c r="B28" s="817"/>
      <c r="C28" s="817"/>
      <c r="D28" s="817"/>
      <c r="E28" s="817"/>
      <c r="F28" s="817"/>
      <c r="G28" s="817"/>
      <c r="H28" s="630"/>
      <c r="I28" s="660"/>
      <c r="J28" s="660"/>
    </row>
    <row r="29" spans="1:10" ht="6" customHeight="1" x14ac:dyDescent="0.2">
      <c r="A29" s="618"/>
      <c r="B29" s="599"/>
      <c r="C29" s="599"/>
      <c r="D29" s="598"/>
      <c r="E29" s="598"/>
      <c r="G29" s="630"/>
      <c r="H29" s="630"/>
      <c r="J29" s="623"/>
    </row>
    <row r="30" spans="1:10" x14ac:dyDescent="0.2">
      <c r="A30" s="618"/>
      <c r="B30" s="818" t="s">
        <v>333</v>
      </c>
      <c r="C30" s="818"/>
      <c r="D30" s="818"/>
      <c r="E30" s="818"/>
      <c r="F30" s="818"/>
      <c r="G30" s="818"/>
      <c r="H30" s="630"/>
    </row>
    <row r="31" spans="1:10" x14ac:dyDescent="0.2">
      <c r="A31" s="618"/>
      <c r="B31" s="819" t="s">
        <v>332</v>
      </c>
      <c r="C31" s="819"/>
      <c r="D31" s="819"/>
      <c r="E31" s="819"/>
      <c r="F31" s="819"/>
      <c r="G31" s="819"/>
      <c r="H31" s="630"/>
      <c r="I31" s="660"/>
      <c r="J31" s="660"/>
    </row>
    <row r="32" spans="1:10" ht="3" customHeight="1" x14ac:dyDescent="0.2">
      <c r="A32" s="618"/>
      <c r="B32" s="599"/>
      <c r="C32" s="599"/>
      <c r="D32" s="598"/>
      <c r="E32" s="598"/>
      <c r="F32" s="598"/>
      <c r="G32" s="598"/>
      <c r="H32" s="598"/>
      <c r="I32" s="534"/>
    </row>
    <row r="33" spans="1:10" x14ac:dyDescent="0.2">
      <c r="A33" s="618"/>
      <c r="B33" s="599"/>
      <c r="C33" s="599"/>
      <c r="D33" s="598"/>
      <c r="E33" s="598"/>
      <c r="F33" s="598"/>
      <c r="G33" s="598"/>
      <c r="H33" s="598"/>
      <c r="I33" s="534"/>
    </row>
    <row r="34" spans="1:10" x14ac:dyDescent="0.2">
      <c r="A34" s="619" t="s">
        <v>171</v>
      </c>
      <c r="B34" s="620" t="s">
        <v>266</v>
      </c>
      <c r="C34" s="621"/>
      <c r="D34" s="598"/>
      <c r="E34" s="598"/>
      <c r="F34" s="598"/>
      <c r="G34" s="598"/>
      <c r="H34" s="598"/>
      <c r="I34" s="613"/>
    </row>
    <row r="35" spans="1:10" x14ac:dyDescent="0.2">
      <c r="A35" s="619"/>
      <c r="B35" s="599" t="s">
        <v>172</v>
      </c>
      <c r="C35" s="621"/>
      <c r="D35" s="598"/>
      <c r="E35" s="598"/>
      <c r="F35" s="598"/>
      <c r="G35" s="598"/>
      <c r="H35" s="598"/>
      <c r="I35" s="613"/>
    </row>
    <row r="36" spans="1:10" ht="9" customHeight="1" x14ac:dyDescent="0.2">
      <c r="A36" s="618"/>
      <c r="B36" s="599"/>
      <c r="C36" s="599"/>
      <c r="D36" s="598"/>
      <c r="E36" s="598"/>
      <c r="F36" s="598"/>
      <c r="G36" s="598"/>
    </row>
    <row r="37" spans="1:10" x14ac:dyDescent="0.25">
      <c r="A37" s="618"/>
      <c r="B37" s="646" t="s">
        <v>174</v>
      </c>
      <c r="C37" s="599"/>
      <c r="F37" s="668" t="s">
        <v>336</v>
      </c>
      <c r="H37" s="622"/>
      <c r="J37" s="667" t="s">
        <v>173</v>
      </c>
    </row>
    <row r="38" spans="1:10" ht="9" customHeight="1" x14ac:dyDescent="0.2">
      <c r="A38" s="618"/>
      <c r="B38" s="599"/>
      <c r="C38" s="599"/>
      <c r="D38" s="598"/>
      <c r="E38" s="598"/>
      <c r="G38" s="598"/>
      <c r="H38" s="598"/>
      <c r="J38" s="567"/>
    </row>
    <row r="39" spans="1:10" x14ac:dyDescent="0.2">
      <c r="A39" s="618"/>
      <c r="B39" s="831"/>
      <c r="C39" s="831"/>
      <c r="D39" s="832"/>
      <c r="E39" s="598"/>
      <c r="F39" s="831"/>
      <c r="G39" s="831"/>
      <c r="H39" s="831"/>
      <c r="J39" s="659"/>
    </row>
    <row r="40" spans="1:10" ht="6" customHeight="1" x14ac:dyDescent="0.2">
      <c r="A40" s="618"/>
      <c r="B40" s="599"/>
      <c r="C40" s="599"/>
      <c r="D40" s="598"/>
      <c r="E40" s="598"/>
      <c r="G40" s="630"/>
      <c r="H40" s="630"/>
      <c r="J40" s="623"/>
    </row>
    <row r="41" spans="1:10" x14ac:dyDescent="0.2">
      <c r="A41" s="618"/>
      <c r="B41" s="831"/>
      <c r="C41" s="831"/>
      <c r="D41" s="832"/>
      <c r="E41" s="598"/>
      <c r="F41" s="831"/>
      <c r="G41" s="831"/>
      <c r="H41" s="831"/>
      <c r="J41" s="659"/>
    </row>
    <row r="42" spans="1:10" ht="3" customHeight="1" x14ac:dyDescent="0.2">
      <c r="A42" s="618"/>
      <c r="B42" s="599"/>
      <c r="C42" s="599"/>
      <c r="D42" s="598"/>
      <c r="E42" s="598"/>
      <c r="F42" s="598"/>
      <c r="G42" s="598"/>
      <c r="H42" s="567"/>
      <c r="I42" s="613"/>
    </row>
    <row r="43" spans="1:10" x14ac:dyDescent="0.2">
      <c r="A43" s="618"/>
      <c r="B43" s="599"/>
      <c r="C43" s="599"/>
      <c r="D43" s="598"/>
      <c r="E43" s="598"/>
      <c r="F43" s="598"/>
      <c r="G43" s="598"/>
      <c r="H43" s="567"/>
      <c r="I43" s="613"/>
    </row>
    <row r="44" spans="1:10" x14ac:dyDescent="0.2">
      <c r="A44" s="619" t="s">
        <v>175</v>
      </c>
      <c r="B44" s="620" t="s">
        <v>176</v>
      </c>
      <c r="C44" s="621"/>
      <c r="D44" s="598"/>
      <c r="E44" s="598"/>
      <c r="F44" s="598"/>
      <c r="G44" s="598"/>
      <c r="H44" s="567"/>
      <c r="I44" s="613"/>
    </row>
    <row r="45" spans="1:10" ht="9" customHeight="1" x14ac:dyDescent="0.2">
      <c r="A45" s="619"/>
      <c r="B45" s="599"/>
      <c r="C45" s="621"/>
      <c r="D45" s="598"/>
      <c r="E45" s="598"/>
      <c r="F45" s="598"/>
      <c r="G45" s="598"/>
      <c r="H45" s="623"/>
      <c r="I45" s="613"/>
    </row>
    <row r="46" spans="1:10" x14ac:dyDescent="0.25">
      <c r="A46" s="619"/>
      <c r="B46" s="395" t="s">
        <v>177</v>
      </c>
      <c r="C46" s="624"/>
      <c r="D46" s="624"/>
      <c r="E46" s="624"/>
      <c r="F46" s="624"/>
      <c r="G46" s="624"/>
      <c r="J46" s="669" t="s">
        <v>178</v>
      </c>
    </row>
    <row r="47" spans="1:10" ht="3" customHeight="1" x14ac:dyDescent="0.2">
      <c r="A47" s="619"/>
      <c r="B47" s="624"/>
      <c r="C47" s="624"/>
      <c r="D47" s="624"/>
      <c r="E47" s="624"/>
      <c r="F47" s="624"/>
      <c r="G47" s="624"/>
      <c r="J47" s="624"/>
    </row>
    <row r="48" spans="1:10" x14ac:dyDescent="0.2">
      <c r="A48" s="619"/>
      <c r="B48" s="821"/>
      <c r="C48" s="821"/>
      <c r="D48" s="821"/>
      <c r="E48" s="821"/>
      <c r="F48" s="821"/>
      <c r="G48" s="821"/>
      <c r="H48" s="821"/>
    </row>
    <row r="49" spans="1:10" x14ac:dyDescent="0.2">
      <c r="A49" s="619"/>
      <c r="B49" s="821"/>
      <c r="C49" s="821"/>
      <c r="D49" s="821"/>
      <c r="E49" s="821"/>
      <c r="F49" s="821"/>
      <c r="G49" s="821"/>
      <c r="H49" s="821"/>
      <c r="J49" s="648"/>
    </row>
    <row r="50" spans="1:10" x14ac:dyDescent="0.2">
      <c r="A50" s="619"/>
      <c r="B50" s="624"/>
      <c r="C50" s="624"/>
      <c r="D50" s="624"/>
      <c r="E50" s="624"/>
      <c r="F50" s="624"/>
      <c r="G50" s="624"/>
      <c r="H50" s="624"/>
      <c r="I50" s="613"/>
    </row>
    <row r="51" spans="1:10" x14ac:dyDescent="0.2">
      <c r="A51" s="619" t="s">
        <v>179</v>
      </c>
      <c r="B51" s="620" t="s">
        <v>193</v>
      </c>
      <c r="C51" s="621"/>
      <c r="D51" s="598"/>
      <c r="E51" s="598"/>
      <c r="F51" s="598"/>
      <c r="G51" s="598"/>
      <c r="H51" s="567"/>
      <c r="I51" s="613"/>
    </row>
    <row r="52" spans="1:10" ht="9" customHeight="1" x14ac:dyDescent="0.2">
      <c r="A52" s="619"/>
      <c r="B52" s="599"/>
      <c r="C52" s="621"/>
      <c r="D52" s="598"/>
      <c r="E52" s="598"/>
      <c r="F52" s="598"/>
      <c r="G52" s="598"/>
      <c r="H52" s="598"/>
      <c r="I52" s="613"/>
    </row>
    <row r="53" spans="1:10" x14ac:dyDescent="0.2">
      <c r="A53" s="619"/>
      <c r="B53" s="821"/>
      <c r="C53" s="821"/>
      <c r="D53" s="821"/>
      <c r="E53" s="821"/>
      <c r="F53" s="821"/>
      <c r="G53" s="821"/>
      <c r="H53" s="821"/>
      <c r="I53" s="821"/>
      <c r="J53" s="821"/>
    </row>
    <row r="54" spans="1:10" x14ac:dyDescent="0.2">
      <c r="A54" s="619"/>
      <c r="B54" s="652"/>
      <c r="C54" s="652"/>
      <c r="D54" s="652"/>
      <c r="E54" s="652"/>
      <c r="F54" s="652"/>
      <c r="G54" s="652"/>
      <c r="H54" s="652"/>
      <c r="I54" s="652"/>
      <c r="J54" s="652"/>
    </row>
    <row r="55" spans="1:10" x14ac:dyDescent="0.2">
      <c r="A55" s="619"/>
      <c r="B55" s="821"/>
      <c r="C55" s="821"/>
      <c r="D55" s="821"/>
      <c r="E55" s="821"/>
      <c r="F55" s="821"/>
      <c r="G55" s="821"/>
      <c r="H55" s="821"/>
      <c r="I55" s="821"/>
      <c r="J55" s="821"/>
    </row>
    <row r="56" spans="1:10" x14ac:dyDescent="0.2">
      <c r="A56" s="625"/>
      <c r="B56" s="626"/>
      <c r="C56" s="626"/>
      <c r="D56" s="598"/>
      <c r="E56" s="598"/>
      <c r="F56" s="598"/>
      <c r="G56" s="598"/>
      <c r="H56" s="627"/>
      <c r="I56" s="613"/>
    </row>
    <row r="57" spans="1:10" x14ac:dyDescent="0.2">
      <c r="A57" s="619" t="s">
        <v>180</v>
      </c>
      <c r="B57" s="620" t="s">
        <v>319</v>
      </c>
      <c r="C57" s="626"/>
      <c r="D57" s="598"/>
      <c r="E57" s="598"/>
      <c r="F57" s="598"/>
      <c r="G57" s="598"/>
      <c r="H57" s="627"/>
      <c r="I57" s="613"/>
    </row>
    <row r="58" spans="1:10" x14ac:dyDescent="0.2">
      <c r="A58" s="625"/>
      <c r="B58" s="626"/>
      <c r="C58" s="626"/>
      <c r="D58" s="598"/>
      <c r="E58" s="598"/>
      <c r="F58" s="598"/>
      <c r="G58" s="598"/>
      <c r="H58" s="627"/>
      <c r="I58" s="613"/>
    </row>
    <row r="59" spans="1:10" s="645" customFormat="1" x14ac:dyDescent="0.2">
      <c r="A59" s="618"/>
      <c r="B59" s="656" t="s">
        <v>325</v>
      </c>
      <c r="C59" s="833" t="s">
        <v>320</v>
      </c>
      <c r="D59" s="833"/>
      <c r="E59" s="828" t="s">
        <v>321</v>
      </c>
      <c r="F59" s="828"/>
      <c r="G59" s="828" t="s">
        <v>322</v>
      </c>
      <c r="H59" s="828"/>
      <c r="I59" s="657" t="s">
        <v>323</v>
      </c>
      <c r="J59" s="658" t="s">
        <v>324</v>
      </c>
    </row>
    <row r="60" spans="1:10" x14ac:dyDescent="0.2">
      <c r="A60" s="625" t="s">
        <v>328</v>
      </c>
      <c r="B60" s="654" t="s">
        <v>339</v>
      </c>
      <c r="C60" s="824">
        <v>12000</v>
      </c>
      <c r="D60" s="825"/>
      <c r="E60" s="824">
        <v>9500</v>
      </c>
      <c r="F60" s="825"/>
      <c r="G60" s="824">
        <v>1000</v>
      </c>
      <c r="H60" s="825"/>
      <c r="I60" s="655">
        <v>0</v>
      </c>
      <c r="J60" s="676">
        <f>C60-E60-G60+I60</f>
        <v>1500</v>
      </c>
    </row>
    <row r="61" spans="1:10" x14ac:dyDescent="0.2">
      <c r="A61" s="625" t="s">
        <v>329</v>
      </c>
      <c r="B61" s="644"/>
      <c r="C61" s="826"/>
      <c r="D61" s="827"/>
      <c r="E61" s="826"/>
      <c r="F61" s="827"/>
      <c r="G61" s="826"/>
      <c r="H61" s="827"/>
      <c r="I61" s="647"/>
      <c r="J61" s="676">
        <f t="shared" ref="J61:J63" si="0">C61-E61-G61+I61</f>
        <v>0</v>
      </c>
    </row>
    <row r="62" spans="1:10" x14ac:dyDescent="0.2">
      <c r="A62" s="625" t="s">
        <v>330</v>
      </c>
      <c r="B62" s="644"/>
      <c r="C62" s="826"/>
      <c r="D62" s="827"/>
      <c r="E62" s="826"/>
      <c r="F62" s="827"/>
      <c r="G62" s="826"/>
      <c r="H62" s="827"/>
      <c r="I62" s="647"/>
      <c r="J62" s="676">
        <f t="shared" si="0"/>
        <v>0</v>
      </c>
    </row>
    <row r="63" spans="1:10" x14ac:dyDescent="0.2">
      <c r="A63" s="625" t="s">
        <v>337</v>
      </c>
      <c r="B63" s="644"/>
      <c r="C63" s="826"/>
      <c r="D63" s="827"/>
      <c r="E63" s="826"/>
      <c r="F63" s="827"/>
      <c r="G63" s="826"/>
      <c r="H63" s="827"/>
      <c r="I63" s="647"/>
      <c r="J63" s="676">
        <f t="shared" si="0"/>
        <v>0</v>
      </c>
    </row>
    <row r="64" spans="1:10" x14ac:dyDescent="0.2">
      <c r="A64" s="625"/>
      <c r="B64" s="649" t="s">
        <v>327</v>
      </c>
      <c r="C64" s="822">
        <f>SUM(C60:D63)</f>
        <v>12000</v>
      </c>
      <c r="D64" s="823"/>
      <c r="E64" s="822">
        <f>SUM(E60:F63)</f>
        <v>9500</v>
      </c>
      <c r="F64" s="823"/>
      <c r="G64" s="822">
        <f>SUM(G60:H63)</f>
        <v>1000</v>
      </c>
      <c r="H64" s="823"/>
      <c r="I64" s="650">
        <f>SUM(I60:I63)</f>
        <v>0</v>
      </c>
      <c r="J64" s="675">
        <f>SUM(J60:J63)</f>
        <v>1500</v>
      </c>
    </row>
    <row r="65" spans="1:10" s="632" customFormat="1" x14ac:dyDescent="0.2">
      <c r="A65" s="628"/>
      <c r="B65" s="629"/>
      <c r="C65" s="629"/>
      <c r="D65" s="630"/>
      <c r="E65" s="630"/>
      <c r="F65" s="630"/>
      <c r="G65" s="630"/>
      <c r="H65" s="631"/>
      <c r="I65" s="534"/>
    </row>
    <row r="66" spans="1:10" x14ac:dyDescent="0.2">
      <c r="A66" s="619" t="s">
        <v>318</v>
      </c>
      <c r="B66" s="633" t="s">
        <v>267</v>
      </c>
      <c r="C66" s="634"/>
      <c r="D66" s="630"/>
      <c r="E66" s="598"/>
      <c r="F66" s="598"/>
      <c r="G66" s="598"/>
      <c r="H66" s="567"/>
      <c r="I66" s="613"/>
    </row>
    <row r="67" spans="1:10" ht="9" customHeight="1" x14ac:dyDescent="0.2">
      <c r="A67" s="625"/>
      <c r="B67" s="626"/>
      <c r="C67" s="626"/>
      <c r="D67" s="598"/>
      <c r="E67" s="598"/>
      <c r="F67" s="598"/>
      <c r="G67" s="598"/>
      <c r="H67" s="627"/>
      <c r="I67" s="613"/>
    </row>
    <row r="68" spans="1:10" x14ac:dyDescent="0.2">
      <c r="A68" s="635"/>
      <c r="B68" s="821"/>
      <c r="C68" s="821"/>
      <c r="D68" s="821"/>
      <c r="E68" s="821"/>
      <c r="F68" s="821"/>
      <c r="G68" s="821"/>
      <c r="H68" s="821"/>
      <c r="I68" s="821"/>
      <c r="J68" s="821"/>
    </row>
    <row r="69" spans="1:10" x14ac:dyDescent="0.2">
      <c r="A69" s="635"/>
      <c r="B69" s="821"/>
      <c r="C69" s="821"/>
      <c r="D69" s="821"/>
      <c r="E69" s="821"/>
      <c r="F69" s="821"/>
      <c r="G69" s="821"/>
      <c r="H69" s="821"/>
      <c r="I69" s="821"/>
      <c r="J69" s="821"/>
    </row>
    <row r="70" spans="1:10" x14ac:dyDescent="0.2">
      <c r="A70" s="635"/>
      <c r="B70" s="821"/>
      <c r="C70" s="821"/>
      <c r="D70" s="821"/>
      <c r="E70" s="821"/>
      <c r="F70" s="821"/>
      <c r="G70" s="821"/>
      <c r="H70" s="821"/>
      <c r="I70" s="821"/>
      <c r="J70" s="821"/>
    </row>
    <row r="71" spans="1:10" x14ac:dyDescent="0.2">
      <c r="A71" s="635"/>
      <c r="B71" s="821"/>
      <c r="C71" s="821"/>
      <c r="D71" s="821"/>
      <c r="E71" s="821"/>
      <c r="F71" s="821"/>
      <c r="G71" s="821"/>
      <c r="H71" s="821"/>
      <c r="I71" s="821"/>
      <c r="J71" s="821"/>
    </row>
    <row r="72" spans="1:10" x14ac:dyDescent="0.2">
      <c r="A72" s="635"/>
      <c r="B72" s="638"/>
      <c r="C72" s="638"/>
      <c r="D72" s="638"/>
      <c r="E72" s="638"/>
      <c r="F72" s="638"/>
      <c r="G72" s="638"/>
      <c r="H72" s="638"/>
      <c r="I72" s="613"/>
    </row>
    <row r="73" spans="1:10" x14ac:dyDescent="0.2">
      <c r="A73" s="635"/>
      <c r="B73" s="638"/>
      <c r="C73" s="638"/>
      <c r="D73" s="638"/>
      <c r="E73" s="638"/>
      <c r="F73" s="638"/>
      <c r="G73" s="638"/>
      <c r="H73" s="638"/>
      <c r="I73" s="613"/>
    </row>
    <row r="74" spans="1:10" x14ac:dyDescent="0.2">
      <c r="A74" s="636"/>
      <c r="B74" s="638"/>
      <c r="C74" s="638"/>
      <c r="D74" s="638"/>
      <c r="E74" s="638"/>
      <c r="F74" s="638"/>
      <c r="G74" s="638"/>
      <c r="H74" s="638"/>
      <c r="I74" s="613"/>
    </row>
    <row r="75" spans="1:10" x14ac:dyDescent="0.2">
      <c r="A75" s="636"/>
      <c r="B75" s="638"/>
      <c r="C75" s="638"/>
      <c r="D75" s="638"/>
      <c r="E75" s="638"/>
      <c r="F75" s="638"/>
      <c r="G75" s="638"/>
      <c r="H75" s="638"/>
    </row>
    <row r="76" spans="1:10" x14ac:dyDescent="0.2">
      <c r="A76" s="636"/>
      <c r="B76" s="637"/>
      <c r="C76" s="637"/>
      <c r="D76" s="638"/>
      <c r="E76" s="638"/>
      <c r="F76" s="638"/>
      <c r="G76" s="638"/>
      <c r="H76" s="638"/>
    </row>
    <row r="77" spans="1:10" x14ac:dyDescent="0.2">
      <c r="A77" s="639"/>
      <c r="B77" s="640"/>
      <c r="C77" s="640"/>
      <c r="D77" s="639"/>
      <c r="F77" s="640"/>
    </row>
    <row r="78" spans="1:10" x14ac:dyDescent="0.2">
      <c r="A78" s="641"/>
      <c r="B78" s="642"/>
      <c r="C78" s="642"/>
      <c r="D78" s="643"/>
      <c r="E78" s="643"/>
      <c r="F78" s="643"/>
      <c r="G78" s="643"/>
      <c r="H78" s="643"/>
    </row>
  </sheetData>
  <mergeCells count="40">
    <mergeCell ref="C62:D62"/>
    <mergeCell ref="C63:D63"/>
    <mergeCell ref="C64:D64"/>
    <mergeCell ref="E59:F59"/>
    <mergeCell ref="A16:J16"/>
    <mergeCell ref="A17:J17"/>
    <mergeCell ref="B39:D39"/>
    <mergeCell ref="B41:D41"/>
    <mergeCell ref="F39:H39"/>
    <mergeCell ref="F41:H41"/>
    <mergeCell ref="B53:J53"/>
    <mergeCell ref="B55:J55"/>
    <mergeCell ref="B48:H48"/>
    <mergeCell ref="B49:H49"/>
    <mergeCell ref="G59:H59"/>
    <mergeCell ref="C59:D59"/>
    <mergeCell ref="B71:J71"/>
    <mergeCell ref="G64:H64"/>
    <mergeCell ref="G60:H60"/>
    <mergeCell ref="B68:J68"/>
    <mergeCell ref="B69:J69"/>
    <mergeCell ref="B70:J70"/>
    <mergeCell ref="G61:H61"/>
    <mergeCell ref="G62:H62"/>
    <mergeCell ref="G63:H63"/>
    <mergeCell ref="E60:F60"/>
    <mergeCell ref="E61:F61"/>
    <mergeCell ref="E62:F62"/>
    <mergeCell ref="E63:F63"/>
    <mergeCell ref="E64:F64"/>
    <mergeCell ref="C60:D60"/>
    <mergeCell ref="C61:D61"/>
    <mergeCell ref="H11:J11"/>
    <mergeCell ref="B25:G25"/>
    <mergeCell ref="B28:G28"/>
    <mergeCell ref="B30:G30"/>
    <mergeCell ref="B31:G31"/>
    <mergeCell ref="B24:G24"/>
    <mergeCell ref="B27:G27"/>
    <mergeCell ref="A14:J14"/>
  </mergeCells>
  <pageMargins left="0.78740157480314965" right="0" top="0.62992125984251968" bottom="0.6692913385826772" header="0.51181102362204722" footer="0.51181102362204722"/>
  <pageSetup paperSize="9" scale="87" fitToHeight="0" orientation="portrait" r:id="rId1"/>
  <headerFooter alignWithMargins="0">
    <oddFooter>&amp;C&amp;P&amp;R&amp;"Arial Narrow,Normal"Formulaire comptes - version 11.02.2020 / SPAJ-VL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pageSetUpPr fitToPage="1"/>
  </sheetPr>
  <dimension ref="A1:F102"/>
  <sheetViews>
    <sheetView view="pageBreakPreview" topLeftCell="A42" zoomScaleNormal="100" zoomScaleSheetLayoutView="100" workbookViewId="0">
      <selection activeCell="A7" sqref="A7"/>
    </sheetView>
  </sheetViews>
  <sheetFormatPr baseColWidth="10" defaultColWidth="11.375" defaultRowHeight="13.2" x14ac:dyDescent="0.25"/>
  <cols>
    <col min="1" max="1" width="35" style="194" customWidth="1"/>
    <col min="2" max="2" width="24.375" style="194" customWidth="1"/>
    <col min="3" max="4" width="27.75" style="194" customWidth="1"/>
    <col min="5" max="5" width="23.25" style="194" customWidth="1"/>
    <col min="6" max="6" width="40.125" style="194" bestFit="1" customWidth="1"/>
    <col min="7" max="16384" width="11.375" style="194"/>
  </cols>
  <sheetData>
    <row r="1" spans="1:6" s="184" customFormat="1" x14ac:dyDescent="0.25"/>
    <row r="2" spans="1:6" s="184" customFormat="1" x14ac:dyDescent="0.25"/>
    <row r="3" spans="1:6" s="184" customFormat="1" x14ac:dyDescent="0.25">
      <c r="A3" s="185"/>
      <c r="B3" s="186"/>
      <c r="C3" s="186"/>
      <c r="D3" s="186"/>
      <c r="E3" s="186"/>
    </row>
    <row r="4" spans="1:6" s="184" customFormat="1" ht="5.25" customHeight="1" x14ac:dyDescent="0.25">
      <c r="A4" s="186"/>
      <c r="B4" s="186"/>
      <c r="C4" s="186"/>
      <c r="D4" s="186"/>
      <c r="E4" s="186"/>
    </row>
    <row r="5" spans="1:6" s="184" customFormat="1" x14ac:dyDescent="0.25">
      <c r="B5" s="190"/>
      <c r="C5" s="190"/>
      <c r="D5" s="190"/>
      <c r="E5" s="191"/>
    </row>
    <row r="6" spans="1:6" s="184" customFormat="1" x14ac:dyDescent="0.25">
      <c r="A6" s="113" t="s">
        <v>377</v>
      </c>
      <c r="B6" s="114"/>
      <c r="C6" s="1"/>
      <c r="D6" s="834">
        <f>'Instructions + formulaire'!C66</f>
        <v>0</v>
      </c>
      <c r="E6" s="834"/>
    </row>
    <row r="7" spans="1:6" s="184" customFormat="1" x14ac:dyDescent="0.25">
      <c r="A7" s="113" t="s">
        <v>381</v>
      </c>
      <c r="B7" s="114"/>
      <c r="C7" s="1"/>
      <c r="D7" s="190"/>
      <c r="E7" s="191"/>
    </row>
    <row r="8" spans="1:6" s="184" customFormat="1" x14ac:dyDescent="0.25">
      <c r="A8" s="133" t="s">
        <v>84</v>
      </c>
      <c r="B8" s="116"/>
      <c r="C8" s="1"/>
      <c r="D8" s="190"/>
      <c r="E8" s="191"/>
    </row>
    <row r="9" spans="1:6" s="184" customFormat="1" x14ac:dyDescent="0.25">
      <c r="A9" s="133" t="s">
        <v>85</v>
      </c>
      <c r="B9" s="1"/>
      <c r="C9" s="1"/>
      <c r="D9" s="191"/>
      <c r="E9" s="191"/>
    </row>
    <row r="10" spans="1:6" s="398" customFormat="1" x14ac:dyDescent="0.25">
      <c r="A10" s="397"/>
      <c r="B10" s="545"/>
      <c r="C10" s="545"/>
      <c r="D10" s="545"/>
      <c r="E10" s="545"/>
    </row>
    <row r="11" spans="1:6" ht="15.75" customHeight="1" x14ac:dyDescent="0.25">
      <c r="A11" s="840" t="s">
        <v>206</v>
      </c>
      <c r="B11" s="841"/>
      <c r="C11" s="841"/>
      <c r="D11" s="841"/>
      <c r="E11" s="841"/>
      <c r="F11" s="533"/>
    </row>
    <row r="12" spans="1:6" ht="11.4" customHeight="1" thickBot="1" x14ac:dyDescent="0.3">
      <c r="A12" s="533"/>
      <c r="B12" s="533"/>
      <c r="C12" s="533"/>
      <c r="D12" s="533"/>
      <c r="E12" s="533"/>
      <c r="F12" s="533"/>
    </row>
    <row r="13" spans="1:6" s="555" customFormat="1" ht="27.6" customHeight="1" x14ac:dyDescent="0.2">
      <c r="A13" s="588" t="s">
        <v>313</v>
      </c>
      <c r="B13" s="588" t="s">
        <v>296</v>
      </c>
      <c r="C13" s="838" t="s">
        <v>297</v>
      </c>
      <c r="D13" s="839"/>
      <c r="E13" s="839"/>
      <c r="F13" s="582"/>
    </row>
    <row r="14" spans="1:6" ht="15.75" customHeight="1" thickBot="1" x14ac:dyDescent="0.3">
      <c r="A14" s="551" t="s">
        <v>298</v>
      </c>
      <c r="B14" s="551" t="s">
        <v>299</v>
      </c>
      <c r="C14" s="551" t="s">
        <v>317</v>
      </c>
      <c r="D14" s="552" t="s">
        <v>301</v>
      </c>
      <c r="E14" s="553" t="s">
        <v>300</v>
      </c>
      <c r="F14" s="544"/>
    </row>
    <row r="15" spans="1:6" ht="4.2" customHeight="1" x14ac:dyDescent="0.25">
      <c r="A15" s="547"/>
      <c r="B15" s="547"/>
      <c r="D15" s="547"/>
      <c r="E15" s="547"/>
    </row>
    <row r="16" spans="1:6" ht="15.75" customHeight="1" x14ac:dyDescent="0.25">
      <c r="A16" s="678" t="s">
        <v>375</v>
      </c>
      <c r="B16" s="548"/>
      <c r="C16" s="549">
        <v>5500</v>
      </c>
      <c r="D16" s="547"/>
      <c r="E16" s="549">
        <v>2500</v>
      </c>
      <c r="F16" s="579"/>
    </row>
    <row r="17" spans="1:6" ht="15.75" customHeight="1" x14ac:dyDescent="0.25">
      <c r="A17" s="547"/>
      <c r="B17" s="548"/>
      <c r="D17" s="677"/>
      <c r="E17" s="550"/>
    </row>
    <row r="18" spans="1:6" ht="15.75" customHeight="1" thickBot="1" x14ac:dyDescent="0.3">
      <c r="A18" s="547"/>
      <c r="B18" s="548"/>
      <c r="D18" s="547"/>
      <c r="E18" s="550">
        <v>1000</v>
      </c>
    </row>
    <row r="19" spans="1:6" ht="15.75" customHeight="1" thickBot="1" x14ac:dyDescent="0.3">
      <c r="A19" s="547"/>
      <c r="B19" s="548"/>
      <c r="D19" s="547"/>
    </row>
    <row r="20" spans="1:6" ht="15.75" customHeight="1" x14ac:dyDescent="0.25">
      <c r="A20" s="547"/>
      <c r="B20" s="548"/>
      <c r="D20" s="554" t="s">
        <v>305</v>
      </c>
      <c r="E20" s="651">
        <f>C16-SUM(E16:E19)</f>
        <v>2000</v>
      </c>
    </row>
    <row r="21" spans="1:6" ht="15.75" customHeight="1" thickBot="1" x14ac:dyDescent="0.3">
      <c r="A21" s="533"/>
      <c r="B21" s="533"/>
      <c r="C21" s="533"/>
      <c r="D21" s="533"/>
      <c r="E21" s="533"/>
      <c r="F21" s="580"/>
    </row>
    <row r="22" spans="1:6" s="555" customFormat="1" ht="27.6" customHeight="1" x14ac:dyDescent="0.2">
      <c r="A22" s="588" t="s">
        <v>316</v>
      </c>
      <c r="B22" s="588" t="s">
        <v>296</v>
      </c>
      <c r="C22" s="838" t="s">
        <v>297</v>
      </c>
      <c r="D22" s="839"/>
      <c r="E22" s="839"/>
      <c r="F22" s="582"/>
    </row>
    <row r="23" spans="1:6" s="556" customFormat="1" ht="15.75" customHeight="1" thickBot="1" x14ac:dyDescent="0.3">
      <c r="A23" s="589" t="s">
        <v>298</v>
      </c>
      <c r="B23" s="589" t="s">
        <v>299</v>
      </c>
      <c r="C23" s="590" t="s">
        <v>317</v>
      </c>
      <c r="D23" s="590" t="s">
        <v>301</v>
      </c>
      <c r="E23" s="591" t="s">
        <v>300</v>
      </c>
      <c r="F23" s="583"/>
    </row>
    <row r="24" spans="1:6" s="557" customFormat="1" ht="3" customHeight="1" x14ac:dyDescent="0.25">
      <c r="A24" s="592"/>
      <c r="B24" s="592"/>
      <c r="C24" s="398"/>
      <c r="D24" s="592"/>
      <c r="E24" s="592"/>
      <c r="F24" s="581"/>
    </row>
    <row r="25" spans="1:6" s="557" customFormat="1" ht="15.75" customHeight="1" x14ac:dyDescent="0.25">
      <c r="A25" s="596"/>
      <c r="B25" s="508"/>
      <c r="C25" s="597"/>
      <c r="D25" s="592"/>
      <c r="E25" s="597"/>
      <c r="F25" s="584"/>
    </row>
    <row r="26" spans="1:6" s="557" customFormat="1" ht="15.75" customHeight="1" x14ac:dyDescent="0.25">
      <c r="A26" s="592"/>
      <c r="B26" s="508"/>
      <c r="C26" s="398"/>
      <c r="D26" s="592"/>
      <c r="E26" s="597"/>
      <c r="F26" s="581"/>
    </row>
    <row r="27" spans="1:6" s="557" customFormat="1" ht="15.75" customHeight="1" x14ac:dyDescent="0.25">
      <c r="A27" s="592"/>
      <c r="B27" s="508"/>
      <c r="C27" s="398"/>
      <c r="D27" s="592"/>
      <c r="E27" s="597"/>
      <c r="F27" s="581"/>
    </row>
    <row r="28" spans="1:6" s="557" customFormat="1" ht="15.75" customHeight="1" thickBot="1" x14ac:dyDescent="0.3">
      <c r="A28" s="592"/>
      <c r="B28" s="508"/>
      <c r="C28" s="398"/>
      <c r="D28" s="592"/>
      <c r="E28" s="194"/>
      <c r="F28" s="581"/>
    </row>
    <row r="29" spans="1:6" s="557" customFormat="1" ht="15.75" customHeight="1" x14ac:dyDescent="0.25">
      <c r="A29" s="592"/>
      <c r="B29" s="508"/>
      <c r="C29" s="398"/>
      <c r="D29" s="593" t="s">
        <v>305</v>
      </c>
      <c r="E29" s="595">
        <f>C25-SUM(E25:E28)</f>
        <v>0</v>
      </c>
      <c r="F29" s="581"/>
    </row>
    <row r="30" spans="1:6" s="557" customFormat="1" ht="15.6" customHeight="1" thickBot="1" x14ac:dyDescent="0.3">
      <c r="A30" s="398"/>
      <c r="B30" s="592"/>
      <c r="C30" s="594"/>
      <c r="D30" s="594"/>
      <c r="E30" s="533"/>
      <c r="F30" s="581"/>
    </row>
    <row r="31" spans="1:6" s="555" customFormat="1" ht="27.6" customHeight="1" x14ac:dyDescent="0.2">
      <c r="A31" s="588" t="s">
        <v>338</v>
      </c>
      <c r="B31" s="588" t="s">
        <v>296</v>
      </c>
      <c r="C31" s="838" t="s">
        <v>297</v>
      </c>
      <c r="D31" s="839"/>
      <c r="E31" s="839"/>
      <c r="F31" s="582"/>
    </row>
    <row r="32" spans="1:6" s="556" customFormat="1" ht="15.75" customHeight="1" thickBot="1" x14ac:dyDescent="0.3">
      <c r="A32" s="589" t="s">
        <v>298</v>
      </c>
      <c r="B32" s="589" t="s">
        <v>299</v>
      </c>
      <c r="C32" s="590" t="s">
        <v>317</v>
      </c>
      <c r="D32" s="590" t="s">
        <v>301</v>
      </c>
      <c r="E32" s="591" t="s">
        <v>300</v>
      </c>
      <c r="F32" s="583"/>
    </row>
    <row r="33" spans="1:6" s="557" customFormat="1" ht="3" customHeight="1" x14ac:dyDescent="0.25">
      <c r="A33" s="592"/>
      <c r="B33" s="592"/>
      <c r="C33" s="398"/>
      <c r="D33" s="592"/>
      <c r="E33" s="592"/>
      <c r="F33" s="581"/>
    </row>
    <row r="34" spans="1:6" s="557" customFormat="1" ht="15.75" customHeight="1" x14ac:dyDescent="0.25">
      <c r="A34" s="596"/>
      <c r="B34" s="508"/>
      <c r="C34" s="597"/>
      <c r="D34" s="592"/>
      <c r="E34" s="597"/>
      <c r="F34" s="584"/>
    </row>
    <row r="35" spans="1:6" s="557" customFormat="1" ht="15.75" customHeight="1" x14ac:dyDescent="0.25">
      <c r="A35" s="592"/>
      <c r="B35" s="508"/>
      <c r="C35" s="398"/>
      <c r="D35" s="592"/>
      <c r="E35" s="597"/>
      <c r="F35" s="580"/>
    </row>
    <row r="36" spans="1:6" s="557" customFormat="1" ht="15.75" customHeight="1" x14ac:dyDescent="0.25">
      <c r="A36" s="592"/>
      <c r="B36" s="508"/>
      <c r="C36" s="398"/>
      <c r="D36" s="592"/>
      <c r="E36" s="597"/>
      <c r="F36" s="580"/>
    </row>
    <row r="37" spans="1:6" s="557" customFormat="1" ht="15.75" customHeight="1" thickBot="1" x14ac:dyDescent="0.3">
      <c r="A37" s="592"/>
      <c r="B37" s="508"/>
      <c r="C37" s="398"/>
      <c r="D37" s="592"/>
      <c r="E37" s="398"/>
      <c r="F37" s="580"/>
    </row>
    <row r="38" spans="1:6" s="557" customFormat="1" ht="15.75" customHeight="1" x14ac:dyDescent="0.25">
      <c r="A38" s="592"/>
      <c r="B38" s="508"/>
      <c r="C38" s="398"/>
      <c r="D38" s="593" t="s">
        <v>305</v>
      </c>
      <c r="E38" s="595">
        <f>C34-SUM(E34:E37)</f>
        <v>0</v>
      </c>
      <c r="F38" s="580"/>
    </row>
    <row r="39" spans="1:6" s="557" customFormat="1" ht="15.75" customHeight="1" x14ac:dyDescent="0.25">
      <c r="A39" s="592"/>
      <c r="B39" s="592"/>
      <c r="C39" s="398"/>
      <c r="D39" s="398"/>
      <c r="E39" s="533"/>
      <c r="F39" s="581"/>
    </row>
    <row r="40" spans="1:6" s="673" customFormat="1" ht="14.4" thickBot="1" x14ac:dyDescent="0.3">
      <c r="A40" s="842" t="s">
        <v>302</v>
      </c>
      <c r="B40" s="843"/>
      <c r="C40" s="670">
        <f>C34+C25+C16</f>
        <v>5500</v>
      </c>
      <c r="D40" s="671" t="s">
        <v>331</v>
      </c>
      <c r="E40" s="670">
        <f>E20+E29+E38</f>
        <v>2000</v>
      </c>
      <c r="F40" s="672"/>
    </row>
    <row r="41" spans="1:6" s="673" customFormat="1" ht="14.4" thickTop="1" x14ac:dyDescent="0.25">
      <c r="A41" s="674"/>
      <c r="B41" s="202"/>
      <c r="C41" s="204"/>
      <c r="D41" s="204"/>
      <c r="E41" s="205"/>
      <c r="F41" s="672"/>
    </row>
    <row r="42" spans="1:6" ht="15.75" customHeight="1" x14ac:dyDescent="0.25">
      <c r="A42" s="543" t="s">
        <v>94</v>
      </c>
      <c r="B42" s="202"/>
      <c r="C42" s="204"/>
      <c r="D42" s="204"/>
      <c r="E42" s="205"/>
      <c r="F42" s="581"/>
    </row>
    <row r="43" spans="1:6" ht="6" customHeight="1" x14ac:dyDescent="0.25">
      <c r="B43" s="202"/>
      <c r="C43" s="204"/>
      <c r="D43" s="204"/>
      <c r="E43" s="205"/>
      <c r="F43" s="581"/>
    </row>
    <row r="44" spans="1:6" ht="15.75" customHeight="1" x14ac:dyDescent="0.25">
      <c r="A44" s="837"/>
      <c r="B44" s="837"/>
      <c r="C44" s="837"/>
      <c r="D44" s="837"/>
      <c r="E44" s="837"/>
      <c r="F44" s="585"/>
    </row>
    <row r="45" spans="1:6" ht="15.75" customHeight="1" x14ac:dyDescent="0.25">
      <c r="A45" s="653"/>
      <c r="B45" s="653"/>
      <c r="C45" s="653"/>
      <c r="D45" s="653"/>
      <c r="E45" s="653"/>
      <c r="F45" s="585"/>
    </row>
    <row r="46" spans="1:6" ht="15.75" customHeight="1" x14ac:dyDescent="0.25">
      <c r="A46" s="653"/>
      <c r="B46" s="653"/>
      <c r="C46" s="653"/>
      <c r="D46" s="653"/>
      <c r="E46" s="653"/>
      <c r="F46" s="585"/>
    </row>
    <row r="47" spans="1:6" ht="15.75" customHeight="1" x14ac:dyDescent="0.25">
      <c r="A47" s="546"/>
      <c r="B47" s="546"/>
      <c r="C47" s="546"/>
      <c r="D47" s="569"/>
      <c r="E47" s="546"/>
      <c r="F47" s="585"/>
    </row>
    <row r="48" spans="1:6" ht="15.75" customHeight="1" x14ac:dyDescent="0.25">
      <c r="A48" s="837"/>
      <c r="B48" s="837"/>
      <c r="C48" s="837"/>
      <c r="D48" s="837"/>
      <c r="E48" s="837"/>
      <c r="F48" s="585"/>
    </row>
    <row r="49" spans="1:6" ht="15.75" customHeight="1" x14ac:dyDescent="0.25">
      <c r="F49" s="581"/>
    </row>
    <row r="50" spans="1:6" ht="15.75" customHeight="1" x14ac:dyDescent="0.25">
      <c r="F50" s="581"/>
    </row>
    <row r="51" spans="1:6" ht="15.75" customHeight="1" x14ac:dyDescent="0.25">
      <c r="F51" s="581"/>
    </row>
    <row r="52" spans="1:6" ht="12.75" customHeight="1" x14ac:dyDescent="0.25">
      <c r="F52" s="581"/>
    </row>
    <row r="53" spans="1:6" x14ac:dyDescent="0.25">
      <c r="F53" s="581"/>
    </row>
    <row r="54" spans="1:6" s="195" customFormat="1" x14ac:dyDescent="0.2">
      <c r="A54" s="534"/>
      <c r="B54" s="534"/>
      <c r="C54" s="534"/>
      <c r="D54" s="534"/>
      <c r="E54" s="534"/>
      <c r="F54" s="586"/>
    </row>
    <row r="55" spans="1:6" x14ac:dyDescent="0.25">
      <c r="A55" s="534"/>
      <c r="B55" s="534"/>
      <c r="C55" s="534"/>
      <c r="D55" s="534"/>
      <c r="E55" s="534"/>
      <c r="F55" s="581"/>
    </row>
    <row r="56" spans="1:6" x14ac:dyDescent="0.25">
      <c r="A56" s="534"/>
      <c r="B56" s="534"/>
      <c r="C56" s="534"/>
      <c r="D56" s="534"/>
      <c r="E56" s="534"/>
      <c r="F56" s="581"/>
    </row>
    <row r="57" spans="1:6" x14ac:dyDescent="0.25">
      <c r="A57" s="508"/>
      <c r="B57" s="535"/>
      <c r="C57" s="535"/>
      <c r="D57" s="535"/>
      <c r="E57" s="536"/>
      <c r="F57" s="581"/>
    </row>
    <row r="58" spans="1:6" x14ac:dyDescent="0.25">
      <c r="A58" s="508"/>
      <c r="B58" s="535"/>
      <c r="C58" s="535"/>
      <c r="D58" s="535"/>
      <c r="E58" s="536"/>
      <c r="F58" s="581"/>
    </row>
    <row r="59" spans="1:6" x14ac:dyDescent="0.25">
      <c r="A59" s="508"/>
      <c r="B59" s="535"/>
      <c r="C59" s="535"/>
      <c r="D59" s="535"/>
      <c r="E59" s="536"/>
      <c r="F59" s="581"/>
    </row>
    <row r="60" spans="1:6" x14ac:dyDescent="0.25">
      <c r="A60" s="508"/>
      <c r="B60" s="535"/>
      <c r="C60" s="535"/>
      <c r="D60" s="535"/>
      <c r="E60" s="536"/>
      <c r="F60" s="581"/>
    </row>
    <row r="61" spans="1:6" x14ac:dyDescent="0.25">
      <c r="A61" s="508"/>
      <c r="B61" s="535"/>
      <c r="C61" s="535"/>
      <c r="D61" s="535"/>
      <c r="E61" s="536"/>
      <c r="F61" s="581"/>
    </row>
    <row r="62" spans="1:6" x14ac:dyDescent="0.25">
      <c r="A62" s="508"/>
      <c r="B62" s="535"/>
      <c r="C62" s="535"/>
      <c r="D62" s="535"/>
      <c r="E62" s="536"/>
      <c r="F62" s="581"/>
    </row>
    <row r="63" spans="1:6" x14ac:dyDescent="0.25">
      <c r="A63" s="508"/>
      <c r="B63" s="491"/>
      <c r="C63" s="491"/>
      <c r="D63" s="491"/>
      <c r="E63" s="537"/>
      <c r="F63" s="581"/>
    </row>
    <row r="64" spans="1:6" x14ac:dyDescent="0.25">
      <c r="A64" s="508"/>
      <c r="B64" s="491"/>
      <c r="C64" s="491"/>
      <c r="D64" s="491"/>
      <c r="E64" s="537"/>
      <c r="F64" s="581"/>
    </row>
    <row r="65" spans="1:6" x14ac:dyDescent="0.25">
      <c r="A65" s="508"/>
      <c r="B65" s="491"/>
      <c r="C65" s="491"/>
      <c r="D65" s="491"/>
      <c r="E65" s="537"/>
      <c r="F65" s="581"/>
    </row>
    <row r="66" spans="1:6" x14ac:dyDescent="0.25">
      <c r="A66" s="512"/>
      <c r="B66" s="537"/>
      <c r="C66" s="537"/>
      <c r="D66" s="537"/>
      <c r="E66" s="537"/>
      <c r="F66" s="581"/>
    </row>
    <row r="67" spans="1:6" ht="11.4" customHeight="1" x14ac:dyDescent="0.25">
      <c r="A67" s="512"/>
      <c r="B67" s="537"/>
      <c r="C67" s="537"/>
      <c r="D67" s="537"/>
      <c r="E67" s="537"/>
      <c r="F67" s="581"/>
    </row>
    <row r="68" spans="1:6" x14ac:dyDescent="0.25">
      <c r="A68" s="542"/>
      <c r="B68" s="542"/>
      <c r="C68" s="542"/>
      <c r="D68" s="542"/>
      <c r="E68" s="542"/>
      <c r="F68" s="581"/>
    </row>
    <row r="69" spans="1:6" x14ac:dyDescent="0.25">
      <c r="A69" s="542"/>
      <c r="B69" s="542"/>
      <c r="C69" s="542"/>
      <c r="D69" s="542"/>
      <c r="E69" s="542"/>
      <c r="F69" s="581"/>
    </row>
    <row r="70" spans="1:6" x14ac:dyDescent="0.25">
      <c r="A70" s="538"/>
      <c r="B70" s="538"/>
      <c r="C70" s="538"/>
      <c r="D70" s="568"/>
      <c r="E70" s="538"/>
      <c r="F70" s="581"/>
    </row>
    <row r="71" spans="1:6" x14ac:dyDescent="0.25">
      <c r="A71" s="835"/>
      <c r="B71" s="835"/>
      <c r="C71" s="835"/>
      <c r="D71" s="835"/>
      <c r="E71" s="835"/>
      <c r="F71" s="581"/>
    </row>
    <row r="72" spans="1:6" x14ac:dyDescent="0.25">
      <c r="A72" s="835"/>
      <c r="B72" s="835"/>
      <c r="C72" s="835"/>
      <c r="D72" s="835"/>
      <c r="E72" s="835"/>
      <c r="F72" s="581"/>
    </row>
    <row r="73" spans="1:6" x14ac:dyDescent="0.25">
      <c r="A73" s="835"/>
      <c r="B73" s="835"/>
      <c r="C73" s="835"/>
      <c r="D73" s="835"/>
      <c r="E73" s="835"/>
      <c r="F73" s="581"/>
    </row>
    <row r="74" spans="1:6" x14ac:dyDescent="0.25">
      <c r="A74" s="835"/>
      <c r="B74" s="835"/>
      <c r="C74" s="835"/>
      <c r="D74" s="835"/>
      <c r="E74" s="835"/>
      <c r="F74" s="581"/>
    </row>
    <row r="75" spans="1:6" x14ac:dyDescent="0.25">
      <c r="A75" s="208"/>
      <c r="B75" s="537"/>
      <c r="C75" s="537"/>
      <c r="D75" s="537"/>
      <c r="E75" s="537"/>
      <c r="F75" s="581"/>
    </row>
    <row r="76" spans="1:6" x14ac:dyDescent="0.25">
      <c r="A76" s="836"/>
      <c r="B76" s="836"/>
      <c r="C76" s="539"/>
      <c r="D76" s="539"/>
      <c r="E76" s="540"/>
      <c r="F76" s="581"/>
    </row>
    <row r="77" spans="1:6" x14ac:dyDescent="0.25">
      <c r="A77" s="541"/>
      <c r="B77" s="537"/>
      <c r="C77" s="537"/>
      <c r="D77" s="537"/>
      <c r="E77" s="537"/>
      <c r="F77" s="581"/>
    </row>
    <row r="78" spans="1:6" x14ac:dyDescent="0.25">
      <c r="A78" s="541"/>
      <c r="B78" s="537"/>
      <c r="C78" s="537"/>
      <c r="D78" s="537"/>
      <c r="E78" s="537"/>
      <c r="F78" s="581"/>
    </row>
    <row r="79" spans="1:6" x14ac:dyDescent="0.25">
      <c r="A79" s="208"/>
      <c r="B79" s="204"/>
      <c r="C79" s="400"/>
      <c r="D79" s="400"/>
      <c r="E79" s="536"/>
      <c r="F79" s="581"/>
    </row>
    <row r="80" spans="1:6" x14ac:dyDescent="0.25">
      <c r="A80" s="208"/>
      <c r="B80" s="204"/>
      <c r="C80" s="400"/>
      <c r="D80" s="400"/>
      <c r="E80" s="536"/>
      <c r="F80" s="581"/>
    </row>
    <row r="81" spans="1:6" x14ac:dyDescent="0.25">
      <c r="A81" s="208"/>
      <c r="B81" s="204"/>
      <c r="C81" s="400"/>
      <c r="D81" s="400"/>
      <c r="E81" s="536"/>
      <c r="F81" s="581"/>
    </row>
    <row r="82" spans="1:6" x14ac:dyDescent="0.25">
      <c r="A82" s="208"/>
      <c r="B82" s="204"/>
      <c r="C82" s="400"/>
      <c r="D82" s="400"/>
      <c r="E82" s="536"/>
      <c r="F82" s="581"/>
    </row>
    <row r="83" spans="1:6" x14ac:dyDescent="0.25">
      <c r="A83" s="208"/>
      <c r="B83" s="204"/>
      <c r="C83" s="400"/>
      <c r="D83" s="400"/>
      <c r="E83" s="536"/>
      <c r="F83" s="581"/>
    </row>
    <row r="84" spans="1:6" x14ac:dyDescent="0.25">
      <c r="A84" s="208"/>
      <c r="B84" s="204"/>
      <c r="C84" s="399"/>
      <c r="D84" s="399"/>
      <c r="E84" s="204"/>
      <c r="F84" s="581"/>
    </row>
    <row r="85" spans="1:6" x14ac:dyDescent="0.25">
      <c r="A85" s="208"/>
      <c r="B85" s="204"/>
      <c r="C85" s="399"/>
      <c r="D85" s="399"/>
      <c r="E85" s="204"/>
      <c r="F85" s="581"/>
    </row>
    <row r="86" spans="1:6" x14ac:dyDescent="0.25">
      <c r="A86" s="208"/>
      <c r="B86" s="204"/>
      <c r="C86" s="400"/>
      <c r="D86" s="400"/>
      <c r="E86" s="536"/>
      <c r="F86" s="581"/>
    </row>
    <row r="87" spans="1:6" x14ac:dyDescent="0.25">
      <c r="A87" s="208"/>
      <c r="B87" s="204"/>
      <c r="C87" s="205"/>
      <c r="D87" s="205"/>
      <c r="E87" s="204"/>
      <c r="F87" s="581"/>
    </row>
    <row r="88" spans="1:6" x14ac:dyDescent="0.25">
      <c r="A88" s="512"/>
      <c r="B88" s="204"/>
      <c r="C88" s="205"/>
      <c r="D88" s="205"/>
      <c r="E88" s="204"/>
      <c r="F88" s="581"/>
    </row>
    <row r="89" spans="1:6" ht="1.2" customHeight="1" x14ac:dyDescent="0.25">
      <c r="A89" s="512"/>
      <c r="B89" s="204"/>
      <c r="C89" s="205"/>
      <c r="D89" s="205"/>
      <c r="E89" s="204"/>
      <c r="F89" s="581"/>
    </row>
    <row r="90" spans="1:6" x14ac:dyDescent="0.25">
      <c r="A90" s="835"/>
      <c r="B90" s="835"/>
      <c r="C90" s="835"/>
      <c r="D90" s="835"/>
      <c r="E90" s="835"/>
      <c r="F90" s="581"/>
    </row>
    <row r="91" spans="1:6" x14ac:dyDescent="0.25">
      <c r="A91" s="835"/>
      <c r="B91" s="835"/>
      <c r="C91" s="835"/>
      <c r="D91" s="835"/>
      <c r="E91" s="835"/>
      <c r="F91" s="581"/>
    </row>
    <row r="92" spans="1:6" x14ac:dyDescent="0.25">
      <c r="A92" s="835"/>
      <c r="B92" s="835"/>
      <c r="C92" s="835"/>
      <c r="D92" s="835"/>
      <c r="E92" s="835"/>
      <c r="F92" s="581"/>
    </row>
    <row r="93" spans="1:6" x14ac:dyDescent="0.25">
      <c r="A93" s="538"/>
      <c r="B93" s="538"/>
      <c r="C93" s="538"/>
      <c r="D93" s="568"/>
      <c r="E93" s="538"/>
      <c r="F93" s="581"/>
    </row>
    <row r="94" spans="1:6" x14ac:dyDescent="0.25">
      <c r="A94" s="835"/>
      <c r="B94" s="835"/>
      <c r="C94" s="835"/>
      <c r="D94" s="835"/>
      <c r="E94" s="835"/>
      <c r="F94" s="581"/>
    </row>
    <row r="95" spans="1:6" x14ac:dyDescent="0.25">
      <c r="A95" s="844"/>
      <c r="B95" s="844"/>
      <c r="C95" s="844"/>
      <c r="D95" s="844"/>
      <c r="E95" s="844"/>
      <c r="F95" s="581"/>
    </row>
    <row r="96" spans="1:6" x14ac:dyDescent="0.25">
      <c r="A96" s="835"/>
      <c r="B96" s="835"/>
      <c r="C96" s="835"/>
      <c r="D96" s="835"/>
      <c r="E96" s="835"/>
      <c r="F96" s="581"/>
    </row>
    <row r="97" spans="1:6" x14ac:dyDescent="0.25">
      <c r="A97" s="208"/>
      <c r="B97" s="204"/>
      <c r="C97" s="205"/>
      <c r="D97" s="205"/>
      <c r="E97" s="204"/>
      <c r="F97" s="581"/>
    </row>
    <row r="98" spans="1:6" x14ac:dyDescent="0.25">
      <c r="A98" s="208"/>
      <c r="B98" s="204"/>
      <c r="C98" s="205"/>
      <c r="D98" s="205"/>
      <c r="E98" s="204"/>
      <c r="F98" s="581"/>
    </row>
    <row r="99" spans="1:6" x14ac:dyDescent="0.25">
      <c r="A99" s="208"/>
      <c r="B99" s="204"/>
      <c r="C99" s="205"/>
      <c r="D99" s="205"/>
      <c r="E99" s="204"/>
      <c r="F99" s="581"/>
    </row>
    <row r="100" spans="1:6" x14ac:dyDescent="0.25">
      <c r="A100" s="208"/>
      <c r="B100" s="204"/>
      <c r="C100" s="205"/>
      <c r="D100" s="205"/>
      <c r="E100" s="204"/>
      <c r="F100" s="581"/>
    </row>
    <row r="101" spans="1:6" x14ac:dyDescent="0.25">
      <c r="A101" s="79"/>
      <c r="B101" s="109"/>
      <c r="C101" s="79"/>
      <c r="D101" s="79"/>
    </row>
    <row r="102" spans="1:6" x14ac:dyDescent="0.25">
      <c r="A102" s="209"/>
      <c r="B102" s="210"/>
      <c r="C102" s="210"/>
      <c r="D102" s="210"/>
      <c r="E102" s="210"/>
    </row>
  </sheetData>
  <mergeCells count="19">
    <mergeCell ref="A92:E92"/>
    <mergeCell ref="A94:E94"/>
    <mergeCell ref="A95:E95"/>
    <mergeCell ref="A96:E96"/>
    <mergeCell ref="A91:E91"/>
    <mergeCell ref="D6:E6"/>
    <mergeCell ref="A90:E90"/>
    <mergeCell ref="A71:E71"/>
    <mergeCell ref="A72:E72"/>
    <mergeCell ref="A73:E73"/>
    <mergeCell ref="A74:E74"/>
    <mergeCell ref="A76:B76"/>
    <mergeCell ref="A48:E48"/>
    <mergeCell ref="C22:E22"/>
    <mergeCell ref="C31:E31"/>
    <mergeCell ref="A11:E11"/>
    <mergeCell ref="A44:E44"/>
    <mergeCell ref="C13:E13"/>
    <mergeCell ref="A40:B40"/>
  </mergeCells>
  <conditionalFormatting sqref="C40">
    <cfRule type="cellIs" dxfId="3" priority="3" operator="equal">
      <formula>0</formula>
    </cfRule>
  </conditionalFormatting>
  <conditionalFormatting sqref="E29">
    <cfRule type="cellIs" dxfId="2" priority="9" operator="equal">
      <formula>0</formula>
    </cfRule>
  </conditionalFormatting>
  <conditionalFormatting sqref="E38">
    <cfRule type="cellIs" dxfId="1" priority="13" operator="equal">
      <formula>0</formula>
    </cfRule>
  </conditionalFormatting>
  <conditionalFormatting sqref="E40">
    <cfRule type="cellIs" dxfId="0" priority="4" operator="equal">
      <formula>0</formula>
    </cfRule>
  </conditionalFormatting>
  <dataValidations count="3">
    <dataValidation type="whole" allowBlank="1" showInputMessage="1" showErrorMessage="1" error="Merci de remplir uniquement le montant de l'investissement dans cette case_x000a_" sqref="E25:E28 E34:E37 E16:E19" xr:uid="{00000000-0002-0000-0500-000000000000}">
      <formula1>1</formula1>
      <formula2>10000000</formula2>
    </dataValidation>
    <dataValidation type="textLength" operator="greaterThan" allowBlank="1" showInputMessage="1" showErrorMessage="1" sqref="A25:A29 A34:A38 A16:A20" xr:uid="{00000000-0002-0000-0500-000001000000}">
      <formula1>1</formula1>
    </dataValidation>
    <dataValidation allowBlank="1" showInputMessage="1" showErrorMessage="1" error="Merci de remplir uniquement le montant de l'investissement dans cette case_x000a_" sqref="E29 E20" xr:uid="{00000000-0002-0000-0500-000002000000}"/>
  </dataValidations>
  <printOptions horizontalCentered="1"/>
  <pageMargins left="0.78740157480314965" right="0" top="0.62992125984251968" bottom="0.6692913385826772" header="0.51181102362204722" footer="0.51181102362204722"/>
  <pageSetup paperSize="9" scale="73" orientation="landscape" r:id="rId1"/>
  <headerFooter alignWithMargins="0">
    <oddFooter>&amp;C&amp;P&amp;R&amp;"Arial Narrow,Normal"Formulaire comptes - version 11.02.2020 / SPAJ-VL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24</xdr:row>
                    <xdr:rowOff>0</xdr:rowOff>
                  </from>
                  <to>
                    <xdr:col>1</xdr:col>
                    <xdr:colOff>937260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25</xdr:row>
                    <xdr:rowOff>22860</xdr:rowOff>
                  </from>
                  <to>
                    <xdr:col>2</xdr:col>
                    <xdr:colOff>304800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60960</xdr:colOff>
                    <xdr:row>26</xdr:row>
                    <xdr:rowOff>30480</xdr:rowOff>
                  </from>
                  <to>
                    <xdr:col>1</xdr:col>
                    <xdr:colOff>937260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60960</xdr:colOff>
                    <xdr:row>27</xdr:row>
                    <xdr:rowOff>30480</xdr:rowOff>
                  </from>
                  <to>
                    <xdr:col>2</xdr:col>
                    <xdr:colOff>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</xdr:col>
                    <xdr:colOff>60960</xdr:colOff>
                    <xdr:row>28</xdr:row>
                    <xdr:rowOff>30480</xdr:rowOff>
                  </from>
                  <to>
                    <xdr:col>1</xdr:col>
                    <xdr:colOff>937260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30480</xdr:rowOff>
                  </from>
                  <to>
                    <xdr:col>3</xdr:col>
                    <xdr:colOff>1630680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0</xdr:rowOff>
                  </from>
                  <to>
                    <xdr:col>4</xdr:col>
                    <xdr:colOff>68580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26</xdr:row>
                    <xdr:rowOff>0</xdr:rowOff>
                  </from>
                  <to>
                    <xdr:col>3</xdr:col>
                    <xdr:colOff>1280160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2" name="Check Box 16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0</xdr:rowOff>
                  </from>
                  <to>
                    <xdr:col>3</xdr:col>
                    <xdr:colOff>1638300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3" name="Check Box 18">
              <controlPr defaultSize="0" autoFill="0" autoLine="0" autoPict="0">
                <anchor moveWithCells="1">
                  <from>
                    <xdr:col>3</xdr:col>
                    <xdr:colOff>22860</xdr:colOff>
                    <xdr:row>34</xdr:row>
                    <xdr:rowOff>7620</xdr:rowOff>
                  </from>
                  <to>
                    <xdr:col>4</xdr:col>
                    <xdr:colOff>76200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4" name="Check Box 19">
              <controlPr defaultSize="0" autoFill="0" autoLine="0" autoPict="0">
                <anchor moveWithCells="1">
                  <from>
                    <xdr:col>3</xdr:col>
                    <xdr:colOff>22860</xdr:colOff>
                    <xdr:row>35</xdr:row>
                    <xdr:rowOff>0</xdr:rowOff>
                  </from>
                  <to>
                    <xdr:col>3</xdr:col>
                    <xdr:colOff>1287780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15" name="Check Box 38">
              <controlPr defaultSize="0" autoFill="0" autoLine="0" autoPict="0">
                <anchor moveWithCells="1">
                  <from>
                    <xdr:col>1</xdr:col>
                    <xdr:colOff>60960</xdr:colOff>
                    <xdr:row>15</xdr:row>
                    <xdr:rowOff>0</xdr:rowOff>
                  </from>
                  <to>
                    <xdr:col>1</xdr:col>
                    <xdr:colOff>937260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16" name="Check Box 39">
              <controlPr defaultSize="0" autoFill="0" autoLine="0" autoPict="0">
                <anchor moveWithCells="1">
                  <from>
                    <xdr:col>1</xdr:col>
                    <xdr:colOff>60960</xdr:colOff>
                    <xdr:row>16</xdr:row>
                    <xdr:rowOff>7620</xdr:rowOff>
                  </from>
                  <to>
                    <xdr:col>2</xdr:col>
                    <xdr:colOff>304800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17" name="Check Box 40">
              <controlPr defaultSize="0" autoFill="0" autoLine="0" autoPict="0">
                <anchor moveWithCells="1">
                  <from>
                    <xdr:col>1</xdr:col>
                    <xdr:colOff>60960</xdr:colOff>
                    <xdr:row>17</xdr:row>
                    <xdr:rowOff>38100</xdr:rowOff>
                  </from>
                  <to>
                    <xdr:col>1</xdr:col>
                    <xdr:colOff>937260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18" name="Check Box 41">
              <controlPr defaultSize="0" autoFill="0" autoLine="0" autoPict="0">
                <anchor moveWithCells="1">
                  <from>
                    <xdr:col>1</xdr:col>
                    <xdr:colOff>60960</xdr:colOff>
                    <xdr:row>18</xdr:row>
                    <xdr:rowOff>30480</xdr:rowOff>
                  </from>
                  <to>
                    <xdr:col>2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19" name="Check Box 42">
              <controlPr defaultSize="0" autoFill="0" autoLine="0" autoPict="0">
                <anchor moveWithCells="1">
                  <from>
                    <xdr:col>1</xdr:col>
                    <xdr:colOff>60960</xdr:colOff>
                    <xdr:row>19</xdr:row>
                    <xdr:rowOff>30480</xdr:rowOff>
                  </from>
                  <to>
                    <xdr:col>1</xdr:col>
                    <xdr:colOff>937260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20" name="Check Box 43">
              <controlPr defaultSize="0" autoFill="0" autoLine="0" autoPict="0">
                <anchor moveWithCells="1">
                  <from>
                    <xdr:col>3</xdr:col>
                    <xdr:colOff>30480</xdr:colOff>
                    <xdr:row>15</xdr:row>
                    <xdr:rowOff>0</xdr:rowOff>
                  </from>
                  <to>
                    <xdr:col>3</xdr:col>
                    <xdr:colOff>1645920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21" name="Check Box 45">
              <controlPr defaultSize="0" autoFill="0" autoLine="0" autoPict="0">
                <anchor moveWithCells="1">
                  <from>
                    <xdr:col>3</xdr:col>
                    <xdr:colOff>30480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3</xdr:col>
                    <xdr:colOff>30480</xdr:colOff>
                    <xdr:row>17</xdr:row>
                    <xdr:rowOff>7620</xdr:rowOff>
                  </from>
                  <to>
                    <xdr:col>3</xdr:col>
                    <xdr:colOff>1295400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23" name="Check Box 47">
              <controlPr defaultSize="0" autoFill="0" autoLine="0" autoPict="0">
                <anchor moveWithCells="1">
                  <from>
                    <xdr:col>1</xdr:col>
                    <xdr:colOff>60960</xdr:colOff>
                    <xdr:row>33</xdr:row>
                    <xdr:rowOff>0</xdr:rowOff>
                  </from>
                  <to>
                    <xdr:col>1</xdr:col>
                    <xdr:colOff>937260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4" name="Check Box 48">
              <controlPr defaultSize="0" autoFill="0" autoLine="0" autoPict="0">
                <anchor moveWithCells="1">
                  <from>
                    <xdr:col>1</xdr:col>
                    <xdr:colOff>60960</xdr:colOff>
                    <xdr:row>34</xdr:row>
                    <xdr:rowOff>30480</xdr:rowOff>
                  </from>
                  <to>
                    <xdr:col>2</xdr:col>
                    <xdr:colOff>304800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5" name="Check Box 49">
              <controlPr defaultSize="0" autoFill="0" autoLine="0" autoPict="0">
                <anchor moveWithCells="1">
                  <from>
                    <xdr:col>1</xdr:col>
                    <xdr:colOff>60960</xdr:colOff>
                    <xdr:row>35</xdr:row>
                    <xdr:rowOff>30480</xdr:rowOff>
                  </from>
                  <to>
                    <xdr:col>1</xdr:col>
                    <xdr:colOff>937260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26" name="Check Box 50">
              <controlPr defaultSize="0" autoFill="0" autoLine="0" autoPict="0">
                <anchor moveWithCells="1">
                  <from>
                    <xdr:col>1</xdr:col>
                    <xdr:colOff>60960</xdr:colOff>
                    <xdr:row>36</xdr:row>
                    <xdr:rowOff>30480</xdr:rowOff>
                  </from>
                  <to>
                    <xdr:col>2</xdr:col>
                    <xdr:colOff>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27" name="Check Box 51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30480</xdr:rowOff>
                  </from>
                  <to>
                    <xdr:col>1</xdr:col>
                    <xdr:colOff>937260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pageSetUpPr fitToPage="1"/>
  </sheetPr>
  <dimension ref="A1:F44"/>
  <sheetViews>
    <sheetView view="pageBreakPreview" topLeftCell="A23" zoomScaleNormal="100" zoomScaleSheetLayoutView="100" workbookViewId="0">
      <selection activeCell="A7" sqref="A7"/>
    </sheetView>
  </sheetViews>
  <sheetFormatPr baseColWidth="10" defaultColWidth="11.375" defaultRowHeight="13.2" x14ac:dyDescent="0.25"/>
  <cols>
    <col min="1" max="1" width="29.625" style="194" customWidth="1"/>
    <col min="2" max="2" width="22.125" style="194" customWidth="1"/>
    <col min="3" max="3" width="18.75" style="194" customWidth="1"/>
    <col min="4" max="6" width="24.875" style="194" customWidth="1"/>
    <col min="7" max="16384" width="11.375" style="194"/>
  </cols>
  <sheetData>
    <row r="1" spans="1:6" s="184" customFormat="1" x14ac:dyDescent="0.25"/>
    <row r="2" spans="1:6" s="184" customFormat="1" x14ac:dyDescent="0.25"/>
    <row r="3" spans="1:6" s="184" customFormat="1" x14ac:dyDescent="0.25"/>
    <row r="4" spans="1:6" s="184" customFormat="1" x14ac:dyDescent="0.25">
      <c r="B4" s="185"/>
      <c r="C4" s="185"/>
      <c r="D4" s="186"/>
      <c r="E4" s="186"/>
      <c r="F4" s="186"/>
    </row>
    <row r="5" spans="1:6" s="184" customFormat="1" ht="9.75" customHeight="1" x14ac:dyDescent="0.25">
      <c r="B5" s="186"/>
      <c r="C5" s="186"/>
      <c r="D5" s="186"/>
      <c r="E5" s="186"/>
      <c r="F5" s="186"/>
    </row>
    <row r="6" spans="1:6" s="184" customFormat="1" x14ac:dyDescent="0.25">
      <c r="A6" s="113" t="s">
        <v>377</v>
      </c>
      <c r="B6" s="114"/>
      <c r="C6" s="1"/>
      <c r="D6" s="190"/>
      <c r="E6" s="190"/>
      <c r="F6" s="186"/>
    </row>
    <row r="7" spans="1:6" s="184" customFormat="1" x14ac:dyDescent="0.25">
      <c r="A7" s="113" t="s">
        <v>381</v>
      </c>
      <c r="B7" s="114"/>
      <c r="C7" s="1"/>
      <c r="F7" s="186"/>
    </row>
    <row r="8" spans="1:6" s="184" customFormat="1" x14ac:dyDescent="0.25">
      <c r="A8" s="133" t="s">
        <v>84</v>
      </c>
      <c r="B8" s="116"/>
      <c r="C8" s="1"/>
      <c r="D8" s="192"/>
      <c r="E8" s="834">
        <f>'Instructions + formulaire'!C66</f>
        <v>0</v>
      </c>
      <c r="F8" s="834"/>
    </row>
    <row r="9" spans="1:6" s="184" customFormat="1" x14ac:dyDescent="0.25">
      <c r="A9" s="133" t="s">
        <v>85</v>
      </c>
      <c r="B9" s="1"/>
      <c r="C9" s="1"/>
      <c r="D9" s="192"/>
      <c r="E9" s="191"/>
      <c r="F9" s="186"/>
    </row>
    <row r="10" spans="1:6" s="184" customFormat="1" x14ac:dyDescent="0.25">
      <c r="B10" s="192"/>
      <c r="D10" s="192"/>
      <c r="E10" s="191"/>
      <c r="F10" s="191"/>
    </row>
    <row r="11" spans="1:6" customFormat="1" ht="15.6" x14ac:dyDescent="0.3">
      <c r="A11" s="847" t="s">
        <v>284</v>
      </c>
      <c r="B11" s="848"/>
      <c r="C11" s="848"/>
      <c r="D11" s="848"/>
      <c r="E11" s="848"/>
      <c r="F11" s="848"/>
    </row>
    <row r="12" spans="1:6" ht="18.75" customHeight="1" x14ac:dyDescent="0.25">
      <c r="A12" s="496"/>
      <c r="B12" s="497"/>
      <c r="C12" s="497"/>
      <c r="D12" s="498"/>
      <c r="E12" s="563"/>
      <c r="F12" s="558"/>
    </row>
    <row r="13" spans="1:6" s="200" customFormat="1" ht="12.75" customHeight="1" x14ac:dyDescent="0.25">
      <c r="A13" s="499" t="s">
        <v>285</v>
      </c>
      <c r="B13" s="500" t="s">
        <v>286</v>
      </c>
      <c r="C13" s="500" t="s">
        <v>287</v>
      </c>
      <c r="D13" s="500" t="s">
        <v>288</v>
      </c>
      <c r="E13" s="564" t="s">
        <v>306</v>
      </c>
      <c r="F13" s="559" t="s">
        <v>307</v>
      </c>
    </row>
    <row r="14" spans="1:6" s="200" customFormat="1" ht="12.75" customHeight="1" x14ac:dyDescent="0.25">
      <c r="A14" s="501"/>
      <c r="B14" s="502"/>
      <c r="C14" s="500" t="s">
        <v>289</v>
      </c>
      <c r="D14" s="502"/>
      <c r="E14" s="565"/>
      <c r="F14" s="560"/>
    </row>
    <row r="15" spans="1:6" s="200" customFormat="1" ht="14.25" customHeight="1" x14ac:dyDescent="0.25">
      <c r="A15" s="503"/>
      <c r="B15" s="504"/>
      <c r="C15" s="504"/>
      <c r="D15" s="504"/>
      <c r="E15" s="587"/>
      <c r="F15" s="561"/>
    </row>
    <row r="16" spans="1:6" s="200" customFormat="1" ht="14.25" customHeight="1" x14ac:dyDescent="0.25">
      <c r="A16" s="503"/>
      <c r="B16" s="504"/>
      <c r="C16" s="504"/>
      <c r="D16" s="504"/>
      <c r="E16" s="504"/>
      <c r="F16" s="561"/>
    </row>
    <row r="17" spans="1:6" s="200" customFormat="1" ht="14.25" customHeight="1" x14ac:dyDescent="0.25">
      <c r="A17" s="503"/>
      <c r="B17" s="504"/>
      <c r="C17" s="504"/>
      <c r="D17" s="504"/>
      <c r="E17" s="504"/>
      <c r="F17" s="561"/>
    </row>
    <row r="18" spans="1:6" s="200" customFormat="1" ht="14.25" customHeight="1" x14ac:dyDescent="0.25">
      <c r="A18" s="505"/>
      <c r="B18" s="506"/>
      <c r="C18" s="506"/>
      <c r="D18" s="506"/>
      <c r="E18" s="506"/>
      <c r="F18" s="562"/>
    </row>
    <row r="19" spans="1:6" s="508" customFormat="1" ht="14.25" customHeight="1" x14ac:dyDescent="0.25">
      <c r="A19" s="507"/>
      <c r="B19" s="507"/>
      <c r="C19" s="507"/>
      <c r="D19" s="507"/>
      <c r="E19" s="507"/>
      <c r="F19" s="507"/>
    </row>
    <row r="20" spans="1:6" s="508" customFormat="1" ht="14.25" customHeight="1" x14ac:dyDescent="0.25">
      <c r="A20" s="507"/>
      <c r="B20" s="507"/>
      <c r="C20" s="507"/>
      <c r="D20" s="507"/>
      <c r="E20" s="507"/>
      <c r="F20" s="507"/>
    </row>
    <row r="21" spans="1:6" s="512" customFormat="1" x14ac:dyDescent="0.25">
      <c r="A21" s="509"/>
      <c r="B21" s="510"/>
      <c r="C21" s="510"/>
      <c r="D21" s="511"/>
      <c r="E21" s="511"/>
      <c r="F21" s="511"/>
    </row>
    <row r="22" spans="1:6" customFormat="1" ht="15.6" x14ac:dyDescent="0.3">
      <c r="A22" s="513" t="s">
        <v>314</v>
      </c>
      <c r="B22" s="514"/>
      <c r="C22" s="514"/>
      <c r="D22" s="514"/>
      <c r="E22" s="514"/>
      <c r="F22" s="515"/>
    </row>
    <row r="23" spans="1:6" x14ac:dyDescent="0.25">
      <c r="A23" s="196"/>
      <c r="B23" s="197"/>
      <c r="C23" s="197"/>
      <c r="D23" s="198"/>
      <c r="E23" s="198"/>
      <c r="F23" s="199"/>
    </row>
    <row r="24" spans="1:6" x14ac:dyDescent="0.25">
      <c r="A24" s="201" t="s">
        <v>290</v>
      </c>
      <c r="B24" s="202"/>
      <c r="C24" s="202"/>
      <c r="D24" s="204"/>
      <c r="E24" s="204"/>
      <c r="F24" s="206"/>
    </row>
    <row r="25" spans="1:6" x14ac:dyDescent="0.25">
      <c r="A25" s="516"/>
      <c r="B25" s="517"/>
      <c r="C25" s="517"/>
      <c r="D25" s="204"/>
      <c r="E25" s="202"/>
      <c r="F25" s="394"/>
    </row>
    <row r="26" spans="1:6" x14ac:dyDescent="0.25">
      <c r="A26" s="196"/>
      <c r="B26" s="196"/>
      <c r="C26" s="197"/>
      <c r="D26" s="204"/>
      <c r="E26" s="198"/>
      <c r="F26" s="199"/>
    </row>
    <row r="27" spans="1:6" x14ac:dyDescent="0.25">
      <c r="A27" s="201" t="s">
        <v>315</v>
      </c>
      <c r="B27" s="520"/>
      <c r="C27" s="204"/>
      <c r="D27" s="203" t="s">
        <v>308</v>
      </c>
      <c r="E27" s="520"/>
      <c r="F27" s="199"/>
    </row>
    <row r="28" spans="1:6" x14ac:dyDescent="0.25">
      <c r="A28" s="518" t="s">
        <v>292</v>
      </c>
      <c r="B28" s="197"/>
      <c r="C28" s="197"/>
      <c r="D28" s="519"/>
      <c r="E28" s="197"/>
      <c r="F28" s="199"/>
    </row>
    <row r="29" spans="1:6" x14ac:dyDescent="0.25">
      <c r="A29" s="201" t="s">
        <v>293</v>
      </c>
      <c r="B29" s="520"/>
      <c r="C29" s="197"/>
      <c r="D29" s="203" t="s">
        <v>309</v>
      </c>
      <c r="E29" s="520"/>
      <c r="F29" s="199"/>
    </row>
    <row r="30" spans="1:6" x14ac:dyDescent="0.25">
      <c r="A30" s="521" t="s">
        <v>294</v>
      </c>
      <c r="B30" s="507"/>
      <c r="C30" s="197"/>
      <c r="D30" s="204"/>
      <c r="E30" s="204"/>
      <c r="F30" s="199"/>
    </row>
    <row r="31" spans="1:6" x14ac:dyDescent="0.25">
      <c r="A31" s="196"/>
      <c r="B31" s="197"/>
      <c r="C31" s="197"/>
      <c r="D31" s="198"/>
      <c r="E31" s="198"/>
      <c r="F31" s="199"/>
    </row>
    <row r="32" spans="1:6" x14ac:dyDescent="0.25">
      <c r="A32" s="464" t="s">
        <v>94</v>
      </c>
      <c r="B32" s="202"/>
      <c r="C32" s="202"/>
      <c r="D32" s="204"/>
      <c r="E32" s="204"/>
      <c r="F32" s="206"/>
    </row>
    <row r="33" spans="1:6" x14ac:dyDescent="0.25">
      <c r="A33" s="845" t="s">
        <v>295</v>
      </c>
      <c r="B33" s="846"/>
      <c r="C33" s="846"/>
      <c r="D33" s="846"/>
      <c r="E33" s="202"/>
      <c r="F33" s="394"/>
    </row>
    <row r="34" spans="1:6" x14ac:dyDescent="0.25">
      <c r="A34" s="196"/>
      <c r="B34" s="197"/>
      <c r="C34" s="197"/>
      <c r="D34" s="198"/>
      <c r="E34" s="198"/>
      <c r="F34" s="199"/>
    </row>
    <row r="35" spans="1:6" x14ac:dyDescent="0.25">
      <c r="A35" s="522"/>
      <c r="B35" s="523"/>
      <c r="C35" s="523"/>
      <c r="D35" s="523"/>
      <c r="E35" s="523"/>
      <c r="F35" s="524"/>
    </row>
    <row r="36" spans="1:6" x14ac:dyDescent="0.25">
      <c r="A36" s="522"/>
      <c r="B36" s="523"/>
      <c r="C36" s="523"/>
      <c r="D36" s="523"/>
      <c r="E36" s="523"/>
      <c r="F36" s="524"/>
    </row>
    <row r="37" spans="1:6" x14ac:dyDescent="0.25">
      <c r="A37" s="522"/>
      <c r="B37" s="523"/>
      <c r="C37" s="523"/>
      <c r="D37" s="523"/>
      <c r="E37" s="523"/>
      <c r="F37" s="524"/>
    </row>
    <row r="38" spans="1:6" x14ac:dyDescent="0.25">
      <c r="A38" s="522"/>
      <c r="B38" s="523"/>
      <c r="C38" s="523"/>
      <c r="D38" s="523"/>
      <c r="E38" s="523"/>
      <c r="F38" s="524"/>
    </row>
    <row r="39" spans="1:6" x14ac:dyDescent="0.25">
      <c r="A39" s="525"/>
      <c r="B39" s="526"/>
      <c r="C39" s="526"/>
      <c r="D39" s="526"/>
      <c r="E39" s="526"/>
      <c r="F39" s="527"/>
    </row>
    <row r="40" spans="1:6" x14ac:dyDescent="0.25">
      <c r="A40" s="528"/>
      <c r="B40" s="529"/>
      <c r="C40" s="529"/>
      <c r="D40" s="530"/>
      <c r="E40" s="530"/>
      <c r="F40" s="530"/>
    </row>
    <row r="41" spans="1:6" x14ac:dyDescent="0.25">
      <c r="A41" s="531"/>
      <c r="B41" s="202"/>
      <c r="C41" s="532"/>
      <c r="D41" s="202"/>
      <c r="E41" s="202"/>
      <c r="F41" s="202"/>
    </row>
    <row r="42" spans="1:6" x14ac:dyDescent="0.25">
      <c r="A42" s="207"/>
      <c r="B42" s="208"/>
      <c r="C42" s="208"/>
      <c r="D42" s="204"/>
      <c r="E42" s="204"/>
      <c r="F42" s="204"/>
    </row>
    <row r="43" spans="1:6" x14ac:dyDescent="0.25">
      <c r="A43" s="207"/>
      <c r="B43" s="208"/>
      <c r="C43" s="208"/>
      <c r="D43" s="204"/>
      <c r="E43" s="204"/>
      <c r="F43" s="204"/>
    </row>
    <row r="44" spans="1:6" x14ac:dyDescent="0.25">
      <c r="A44" s="202"/>
      <c r="B44" s="202"/>
      <c r="C44" s="202"/>
      <c r="D44" s="202"/>
      <c r="E44" s="202"/>
      <c r="F44" s="202"/>
    </row>
  </sheetData>
  <mergeCells count="3">
    <mergeCell ref="A33:D33"/>
    <mergeCell ref="A11:F11"/>
    <mergeCell ref="E8:F8"/>
  </mergeCells>
  <printOptions horizontalCentered="1"/>
  <pageMargins left="0.78740157480314965" right="0" top="0.62992125984251968" bottom="0.6692913385826772" header="0.51181102362204722" footer="0.31496062992125984"/>
  <pageSetup paperSize="9" scale="97" orientation="landscape" r:id="rId1"/>
  <headerFooter alignWithMargins="0">
    <oddFooter>&amp;C&amp;P&amp;R&amp;"Arial Narrow,Normal"Formulaire comptes - version 11.02.2020 / SPAJ-VL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view="pageBreakPreview" topLeftCell="A11" zoomScaleNormal="100" zoomScaleSheetLayoutView="100" workbookViewId="0">
      <selection activeCell="A10" sqref="A10:E10"/>
    </sheetView>
  </sheetViews>
  <sheetFormatPr baseColWidth="10" defaultRowHeight="11.4" x14ac:dyDescent="0.2"/>
  <cols>
    <col min="1" max="1" width="2.875" style="167" customWidth="1"/>
    <col min="2" max="2" width="15" style="167" customWidth="1"/>
    <col min="3" max="3" width="34.25" style="167" customWidth="1"/>
    <col min="4" max="4" width="12.625" style="167" customWidth="1"/>
    <col min="5" max="5" width="25.75" style="167" customWidth="1"/>
    <col min="6" max="6" width="6.125" style="167" customWidth="1"/>
    <col min="7" max="7" width="8.875" style="167" customWidth="1"/>
    <col min="8" max="8" width="11.25" style="167" bestFit="1" customWidth="1"/>
    <col min="9" max="9" width="11.375" style="167"/>
    <col min="10" max="11" width="0" style="167" hidden="1" customWidth="1"/>
    <col min="12" max="12" width="11.375" style="167"/>
    <col min="13" max="13" width="12.375" style="167" customWidth="1"/>
    <col min="14" max="14" width="6.125" style="167" bestFit="1" customWidth="1"/>
    <col min="15" max="15" width="9.375" style="167" bestFit="1" customWidth="1"/>
    <col min="16" max="250" width="11.375" style="167"/>
    <col min="251" max="251" width="2.875" style="167" customWidth="1"/>
    <col min="252" max="252" width="11.375" style="167"/>
    <col min="253" max="253" width="26.375" style="167" customWidth="1"/>
    <col min="254" max="254" width="6.375" style="167" customWidth="1"/>
    <col min="255" max="256" width="9.25" style="167" customWidth="1"/>
    <col min="257" max="257" width="4.75" style="167" customWidth="1"/>
    <col min="258" max="259" width="9.25" style="167" customWidth="1"/>
    <col min="260" max="506" width="11.375" style="167"/>
    <col min="507" max="507" width="2.875" style="167" customWidth="1"/>
    <col min="508" max="508" width="11.375" style="167"/>
    <col min="509" max="509" width="26.375" style="167" customWidth="1"/>
    <col min="510" max="510" width="6.375" style="167" customWidth="1"/>
    <col min="511" max="512" width="9.25" style="167" customWidth="1"/>
    <col min="513" max="513" width="4.75" style="167" customWidth="1"/>
    <col min="514" max="515" width="9.25" style="167" customWidth="1"/>
    <col min="516" max="762" width="11.375" style="167"/>
    <col min="763" max="763" width="2.875" style="167" customWidth="1"/>
    <col min="764" max="764" width="11.375" style="167"/>
    <col min="765" max="765" width="26.375" style="167" customWidth="1"/>
    <col min="766" max="766" width="6.375" style="167" customWidth="1"/>
    <col min="767" max="768" width="9.25" style="167" customWidth="1"/>
    <col min="769" max="769" width="4.75" style="167" customWidth="1"/>
    <col min="770" max="771" width="9.25" style="167" customWidth="1"/>
    <col min="772" max="1018" width="11.375" style="167"/>
    <col min="1019" max="1019" width="2.875" style="167" customWidth="1"/>
    <col min="1020" max="1020" width="11.375" style="167"/>
    <col min="1021" max="1021" width="26.375" style="167" customWidth="1"/>
    <col min="1022" max="1022" width="6.375" style="167" customWidth="1"/>
    <col min="1023" max="1024" width="9.25" style="167" customWidth="1"/>
    <col min="1025" max="1025" width="4.75" style="167" customWidth="1"/>
    <col min="1026" max="1027" width="9.25" style="167" customWidth="1"/>
    <col min="1028" max="1274" width="11.375" style="167"/>
    <col min="1275" max="1275" width="2.875" style="167" customWidth="1"/>
    <col min="1276" max="1276" width="11.375" style="167"/>
    <col min="1277" max="1277" width="26.375" style="167" customWidth="1"/>
    <col min="1278" max="1278" width="6.375" style="167" customWidth="1"/>
    <col min="1279" max="1280" width="9.25" style="167" customWidth="1"/>
    <col min="1281" max="1281" width="4.75" style="167" customWidth="1"/>
    <col min="1282" max="1283" width="9.25" style="167" customWidth="1"/>
    <col min="1284" max="1530" width="11.375" style="167"/>
    <col min="1531" max="1531" width="2.875" style="167" customWidth="1"/>
    <col min="1532" max="1532" width="11.375" style="167"/>
    <col min="1533" max="1533" width="26.375" style="167" customWidth="1"/>
    <col min="1534" max="1534" width="6.375" style="167" customWidth="1"/>
    <col min="1535" max="1536" width="9.25" style="167" customWidth="1"/>
    <col min="1537" max="1537" width="4.75" style="167" customWidth="1"/>
    <col min="1538" max="1539" width="9.25" style="167" customWidth="1"/>
    <col min="1540" max="1786" width="11.375" style="167"/>
    <col min="1787" max="1787" width="2.875" style="167" customWidth="1"/>
    <col min="1788" max="1788" width="11.375" style="167"/>
    <col min="1789" max="1789" width="26.375" style="167" customWidth="1"/>
    <col min="1790" max="1790" width="6.375" style="167" customWidth="1"/>
    <col min="1791" max="1792" width="9.25" style="167" customWidth="1"/>
    <col min="1793" max="1793" width="4.75" style="167" customWidth="1"/>
    <col min="1794" max="1795" width="9.25" style="167" customWidth="1"/>
    <col min="1796" max="2042" width="11.375" style="167"/>
    <col min="2043" max="2043" width="2.875" style="167" customWidth="1"/>
    <col min="2044" max="2044" width="11.375" style="167"/>
    <col min="2045" max="2045" width="26.375" style="167" customWidth="1"/>
    <col min="2046" max="2046" width="6.375" style="167" customWidth="1"/>
    <col min="2047" max="2048" width="9.25" style="167" customWidth="1"/>
    <col min="2049" max="2049" width="4.75" style="167" customWidth="1"/>
    <col min="2050" max="2051" width="9.25" style="167" customWidth="1"/>
    <col min="2052" max="2298" width="11.375" style="167"/>
    <col min="2299" max="2299" width="2.875" style="167" customWidth="1"/>
    <col min="2300" max="2300" width="11.375" style="167"/>
    <col min="2301" max="2301" width="26.375" style="167" customWidth="1"/>
    <col min="2302" max="2302" width="6.375" style="167" customWidth="1"/>
    <col min="2303" max="2304" width="9.25" style="167" customWidth="1"/>
    <col min="2305" max="2305" width="4.75" style="167" customWidth="1"/>
    <col min="2306" max="2307" width="9.25" style="167" customWidth="1"/>
    <col min="2308" max="2554" width="11.375" style="167"/>
    <col min="2555" max="2555" width="2.875" style="167" customWidth="1"/>
    <col min="2556" max="2556" width="11.375" style="167"/>
    <col min="2557" max="2557" width="26.375" style="167" customWidth="1"/>
    <col min="2558" max="2558" width="6.375" style="167" customWidth="1"/>
    <col min="2559" max="2560" width="9.25" style="167" customWidth="1"/>
    <col min="2561" max="2561" width="4.75" style="167" customWidth="1"/>
    <col min="2562" max="2563" width="9.25" style="167" customWidth="1"/>
    <col min="2564" max="2810" width="11.375" style="167"/>
    <col min="2811" max="2811" width="2.875" style="167" customWidth="1"/>
    <col min="2812" max="2812" width="11.375" style="167"/>
    <col min="2813" max="2813" width="26.375" style="167" customWidth="1"/>
    <col min="2814" max="2814" width="6.375" style="167" customWidth="1"/>
    <col min="2815" max="2816" width="9.25" style="167" customWidth="1"/>
    <col min="2817" max="2817" width="4.75" style="167" customWidth="1"/>
    <col min="2818" max="2819" width="9.25" style="167" customWidth="1"/>
    <col min="2820" max="3066" width="11.375" style="167"/>
    <col min="3067" max="3067" width="2.875" style="167" customWidth="1"/>
    <col min="3068" max="3068" width="11.375" style="167"/>
    <col min="3069" max="3069" width="26.375" style="167" customWidth="1"/>
    <col min="3070" max="3070" width="6.375" style="167" customWidth="1"/>
    <col min="3071" max="3072" width="9.25" style="167" customWidth="1"/>
    <col min="3073" max="3073" width="4.75" style="167" customWidth="1"/>
    <col min="3074" max="3075" width="9.25" style="167" customWidth="1"/>
    <col min="3076" max="3322" width="11.375" style="167"/>
    <col min="3323" max="3323" width="2.875" style="167" customWidth="1"/>
    <col min="3324" max="3324" width="11.375" style="167"/>
    <col min="3325" max="3325" width="26.375" style="167" customWidth="1"/>
    <col min="3326" max="3326" width="6.375" style="167" customWidth="1"/>
    <col min="3327" max="3328" width="9.25" style="167" customWidth="1"/>
    <col min="3329" max="3329" width="4.75" style="167" customWidth="1"/>
    <col min="3330" max="3331" width="9.25" style="167" customWidth="1"/>
    <col min="3332" max="3578" width="11.375" style="167"/>
    <col min="3579" max="3579" width="2.875" style="167" customWidth="1"/>
    <col min="3580" max="3580" width="11.375" style="167"/>
    <col min="3581" max="3581" width="26.375" style="167" customWidth="1"/>
    <col min="3582" max="3582" width="6.375" style="167" customWidth="1"/>
    <col min="3583" max="3584" width="9.25" style="167" customWidth="1"/>
    <col min="3585" max="3585" width="4.75" style="167" customWidth="1"/>
    <col min="3586" max="3587" width="9.25" style="167" customWidth="1"/>
    <col min="3588" max="3834" width="11.375" style="167"/>
    <col min="3835" max="3835" width="2.875" style="167" customWidth="1"/>
    <col min="3836" max="3836" width="11.375" style="167"/>
    <col min="3837" max="3837" width="26.375" style="167" customWidth="1"/>
    <col min="3838" max="3838" width="6.375" style="167" customWidth="1"/>
    <col min="3839" max="3840" width="9.25" style="167" customWidth="1"/>
    <col min="3841" max="3841" width="4.75" style="167" customWidth="1"/>
    <col min="3842" max="3843" width="9.25" style="167" customWidth="1"/>
    <col min="3844" max="4090" width="11.375" style="167"/>
    <col min="4091" max="4091" width="2.875" style="167" customWidth="1"/>
    <col min="4092" max="4092" width="11.375" style="167"/>
    <col min="4093" max="4093" width="26.375" style="167" customWidth="1"/>
    <col min="4094" max="4094" width="6.375" style="167" customWidth="1"/>
    <col min="4095" max="4096" width="9.25" style="167" customWidth="1"/>
    <col min="4097" max="4097" width="4.75" style="167" customWidth="1"/>
    <col min="4098" max="4099" width="9.25" style="167" customWidth="1"/>
    <col min="4100" max="4346" width="11.375" style="167"/>
    <col min="4347" max="4347" width="2.875" style="167" customWidth="1"/>
    <col min="4348" max="4348" width="11.375" style="167"/>
    <col min="4349" max="4349" width="26.375" style="167" customWidth="1"/>
    <col min="4350" max="4350" width="6.375" style="167" customWidth="1"/>
    <col min="4351" max="4352" width="9.25" style="167" customWidth="1"/>
    <col min="4353" max="4353" width="4.75" style="167" customWidth="1"/>
    <col min="4354" max="4355" width="9.25" style="167" customWidth="1"/>
    <col min="4356" max="4602" width="11.375" style="167"/>
    <col min="4603" max="4603" width="2.875" style="167" customWidth="1"/>
    <col min="4604" max="4604" width="11.375" style="167"/>
    <col min="4605" max="4605" width="26.375" style="167" customWidth="1"/>
    <col min="4606" max="4606" width="6.375" style="167" customWidth="1"/>
    <col min="4607" max="4608" width="9.25" style="167" customWidth="1"/>
    <col min="4609" max="4609" width="4.75" style="167" customWidth="1"/>
    <col min="4610" max="4611" width="9.25" style="167" customWidth="1"/>
    <col min="4612" max="4858" width="11.375" style="167"/>
    <col min="4859" max="4859" width="2.875" style="167" customWidth="1"/>
    <col min="4860" max="4860" width="11.375" style="167"/>
    <col min="4861" max="4861" width="26.375" style="167" customWidth="1"/>
    <col min="4862" max="4862" width="6.375" style="167" customWidth="1"/>
    <col min="4863" max="4864" width="9.25" style="167" customWidth="1"/>
    <col min="4865" max="4865" width="4.75" style="167" customWidth="1"/>
    <col min="4866" max="4867" width="9.25" style="167" customWidth="1"/>
    <col min="4868" max="5114" width="11.375" style="167"/>
    <col min="5115" max="5115" width="2.875" style="167" customWidth="1"/>
    <col min="5116" max="5116" width="11.375" style="167"/>
    <col min="5117" max="5117" width="26.375" style="167" customWidth="1"/>
    <col min="5118" max="5118" width="6.375" style="167" customWidth="1"/>
    <col min="5119" max="5120" width="9.25" style="167" customWidth="1"/>
    <col min="5121" max="5121" width="4.75" style="167" customWidth="1"/>
    <col min="5122" max="5123" width="9.25" style="167" customWidth="1"/>
    <col min="5124" max="5370" width="11.375" style="167"/>
    <col min="5371" max="5371" width="2.875" style="167" customWidth="1"/>
    <col min="5372" max="5372" width="11.375" style="167"/>
    <col min="5373" max="5373" width="26.375" style="167" customWidth="1"/>
    <col min="5374" max="5374" width="6.375" style="167" customWidth="1"/>
    <col min="5375" max="5376" width="9.25" style="167" customWidth="1"/>
    <col min="5377" max="5377" width="4.75" style="167" customWidth="1"/>
    <col min="5378" max="5379" width="9.25" style="167" customWidth="1"/>
    <col min="5380" max="5626" width="11.375" style="167"/>
    <col min="5627" max="5627" width="2.875" style="167" customWidth="1"/>
    <col min="5628" max="5628" width="11.375" style="167"/>
    <col min="5629" max="5629" width="26.375" style="167" customWidth="1"/>
    <col min="5630" max="5630" width="6.375" style="167" customWidth="1"/>
    <col min="5631" max="5632" width="9.25" style="167" customWidth="1"/>
    <col min="5633" max="5633" width="4.75" style="167" customWidth="1"/>
    <col min="5634" max="5635" width="9.25" style="167" customWidth="1"/>
    <col min="5636" max="5882" width="11.375" style="167"/>
    <col min="5883" max="5883" width="2.875" style="167" customWidth="1"/>
    <col min="5884" max="5884" width="11.375" style="167"/>
    <col min="5885" max="5885" width="26.375" style="167" customWidth="1"/>
    <col min="5886" max="5886" width="6.375" style="167" customWidth="1"/>
    <col min="5887" max="5888" width="9.25" style="167" customWidth="1"/>
    <col min="5889" max="5889" width="4.75" style="167" customWidth="1"/>
    <col min="5890" max="5891" width="9.25" style="167" customWidth="1"/>
    <col min="5892" max="6138" width="11.375" style="167"/>
    <col min="6139" max="6139" width="2.875" style="167" customWidth="1"/>
    <col min="6140" max="6140" width="11.375" style="167"/>
    <col min="6141" max="6141" width="26.375" style="167" customWidth="1"/>
    <col min="6142" max="6142" width="6.375" style="167" customWidth="1"/>
    <col min="6143" max="6144" width="9.25" style="167" customWidth="1"/>
    <col min="6145" max="6145" width="4.75" style="167" customWidth="1"/>
    <col min="6146" max="6147" width="9.25" style="167" customWidth="1"/>
    <col min="6148" max="6394" width="11.375" style="167"/>
    <col min="6395" max="6395" width="2.875" style="167" customWidth="1"/>
    <col min="6396" max="6396" width="11.375" style="167"/>
    <col min="6397" max="6397" width="26.375" style="167" customWidth="1"/>
    <col min="6398" max="6398" width="6.375" style="167" customWidth="1"/>
    <col min="6399" max="6400" width="9.25" style="167" customWidth="1"/>
    <col min="6401" max="6401" width="4.75" style="167" customWidth="1"/>
    <col min="6402" max="6403" width="9.25" style="167" customWidth="1"/>
    <col min="6404" max="6650" width="11.375" style="167"/>
    <col min="6651" max="6651" width="2.875" style="167" customWidth="1"/>
    <col min="6652" max="6652" width="11.375" style="167"/>
    <col min="6653" max="6653" width="26.375" style="167" customWidth="1"/>
    <col min="6654" max="6654" width="6.375" style="167" customWidth="1"/>
    <col min="6655" max="6656" width="9.25" style="167" customWidth="1"/>
    <col min="6657" max="6657" width="4.75" style="167" customWidth="1"/>
    <col min="6658" max="6659" width="9.25" style="167" customWidth="1"/>
    <col min="6660" max="6906" width="11.375" style="167"/>
    <col min="6907" max="6907" width="2.875" style="167" customWidth="1"/>
    <col min="6908" max="6908" width="11.375" style="167"/>
    <col min="6909" max="6909" width="26.375" style="167" customWidth="1"/>
    <col min="6910" max="6910" width="6.375" style="167" customWidth="1"/>
    <col min="6911" max="6912" width="9.25" style="167" customWidth="1"/>
    <col min="6913" max="6913" width="4.75" style="167" customWidth="1"/>
    <col min="6914" max="6915" width="9.25" style="167" customWidth="1"/>
    <col min="6916" max="7162" width="11.375" style="167"/>
    <col min="7163" max="7163" width="2.875" style="167" customWidth="1"/>
    <col min="7164" max="7164" width="11.375" style="167"/>
    <col min="7165" max="7165" width="26.375" style="167" customWidth="1"/>
    <col min="7166" max="7166" width="6.375" style="167" customWidth="1"/>
    <col min="7167" max="7168" width="9.25" style="167" customWidth="1"/>
    <col min="7169" max="7169" width="4.75" style="167" customWidth="1"/>
    <col min="7170" max="7171" width="9.25" style="167" customWidth="1"/>
    <col min="7172" max="7418" width="11.375" style="167"/>
    <col min="7419" max="7419" width="2.875" style="167" customWidth="1"/>
    <col min="7420" max="7420" width="11.375" style="167"/>
    <col min="7421" max="7421" width="26.375" style="167" customWidth="1"/>
    <col min="7422" max="7422" width="6.375" style="167" customWidth="1"/>
    <col min="7423" max="7424" width="9.25" style="167" customWidth="1"/>
    <col min="7425" max="7425" width="4.75" style="167" customWidth="1"/>
    <col min="7426" max="7427" width="9.25" style="167" customWidth="1"/>
    <col min="7428" max="7674" width="11.375" style="167"/>
    <col min="7675" max="7675" width="2.875" style="167" customWidth="1"/>
    <col min="7676" max="7676" width="11.375" style="167"/>
    <col min="7677" max="7677" width="26.375" style="167" customWidth="1"/>
    <col min="7678" max="7678" width="6.375" style="167" customWidth="1"/>
    <col min="7679" max="7680" width="9.25" style="167" customWidth="1"/>
    <col min="7681" max="7681" width="4.75" style="167" customWidth="1"/>
    <col min="7682" max="7683" width="9.25" style="167" customWidth="1"/>
    <col min="7684" max="7930" width="11.375" style="167"/>
    <col min="7931" max="7931" width="2.875" style="167" customWidth="1"/>
    <col min="7932" max="7932" width="11.375" style="167"/>
    <col min="7933" max="7933" width="26.375" style="167" customWidth="1"/>
    <col min="7934" max="7934" width="6.375" style="167" customWidth="1"/>
    <col min="7935" max="7936" width="9.25" style="167" customWidth="1"/>
    <col min="7937" max="7937" width="4.75" style="167" customWidth="1"/>
    <col min="7938" max="7939" width="9.25" style="167" customWidth="1"/>
    <col min="7940" max="8186" width="11.375" style="167"/>
    <col min="8187" max="8187" width="2.875" style="167" customWidth="1"/>
    <col min="8188" max="8188" width="11.375" style="167"/>
    <col min="8189" max="8189" width="26.375" style="167" customWidth="1"/>
    <col min="8190" max="8190" width="6.375" style="167" customWidth="1"/>
    <col min="8191" max="8192" width="9.25" style="167" customWidth="1"/>
    <col min="8193" max="8193" width="4.75" style="167" customWidth="1"/>
    <col min="8194" max="8195" width="9.25" style="167" customWidth="1"/>
    <col min="8196" max="8442" width="11.375" style="167"/>
    <col min="8443" max="8443" width="2.875" style="167" customWidth="1"/>
    <col min="8444" max="8444" width="11.375" style="167"/>
    <col min="8445" max="8445" width="26.375" style="167" customWidth="1"/>
    <col min="8446" max="8446" width="6.375" style="167" customWidth="1"/>
    <col min="8447" max="8448" width="9.25" style="167" customWidth="1"/>
    <col min="8449" max="8449" width="4.75" style="167" customWidth="1"/>
    <col min="8450" max="8451" width="9.25" style="167" customWidth="1"/>
    <col min="8452" max="8698" width="11.375" style="167"/>
    <col min="8699" max="8699" width="2.875" style="167" customWidth="1"/>
    <col min="8700" max="8700" width="11.375" style="167"/>
    <col min="8701" max="8701" width="26.375" style="167" customWidth="1"/>
    <col min="8702" max="8702" width="6.375" style="167" customWidth="1"/>
    <col min="8703" max="8704" width="9.25" style="167" customWidth="1"/>
    <col min="8705" max="8705" width="4.75" style="167" customWidth="1"/>
    <col min="8706" max="8707" width="9.25" style="167" customWidth="1"/>
    <col min="8708" max="8954" width="11.375" style="167"/>
    <col min="8955" max="8955" width="2.875" style="167" customWidth="1"/>
    <col min="8956" max="8956" width="11.375" style="167"/>
    <col min="8957" max="8957" width="26.375" style="167" customWidth="1"/>
    <col min="8958" max="8958" width="6.375" style="167" customWidth="1"/>
    <col min="8959" max="8960" width="9.25" style="167" customWidth="1"/>
    <col min="8961" max="8961" width="4.75" style="167" customWidth="1"/>
    <col min="8962" max="8963" width="9.25" style="167" customWidth="1"/>
    <col min="8964" max="9210" width="11.375" style="167"/>
    <col min="9211" max="9211" width="2.875" style="167" customWidth="1"/>
    <col min="9212" max="9212" width="11.375" style="167"/>
    <col min="9213" max="9213" width="26.375" style="167" customWidth="1"/>
    <col min="9214" max="9214" width="6.375" style="167" customWidth="1"/>
    <col min="9215" max="9216" width="9.25" style="167" customWidth="1"/>
    <col min="9217" max="9217" width="4.75" style="167" customWidth="1"/>
    <col min="9218" max="9219" width="9.25" style="167" customWidth="1"/>
    <col min="9220" max="9466" width="11.375" style="167"/>
    <col min="9467" max="9467" width="2.875" style="167" customWidth="1"/>
    <col min="9468" max="9468" width="11.375" style="167"/>
    <col min="9469" max="9469" width="26.375" style="167" customWidth="1"/>
    <col min="9470" max="9470" width="6.375" style="167" customWidth="1"/>
    <col min="9471" max="9472" width="9.25" style="167" customWidth="1"/>
    <col min="9473" max="9473" width="4.75" style="167" customWidth="1"/>
    <col min="9474" max="9475" width="9.25" style="167" customWidth="1"/>
    <col min="9476" max="9722" width="11.375" style="167"/>
    <col min="9723" max="9723" width="2.875" style="167" customWidth="1"/>
    <col min="9724" max="9724" width="11.375" style="167"/>
    <col min="9725" max="9725" width="26.375" style="167" customWidth="1"/>
    <col min="9726" max="9726" width="6.375" style="167" customWidth="1"/>
    <col min="9727" max="9728" width="9.25" style="167" customWidth="1"/>
    <col min="9729" max="9729" width="4.75" style="167" customWidth="1"/>
    <col min="9730" max="9731" width="9.25" style="167" customWidth="1"/>
    <col min="9732" max="9978" width="11.375" style="167"/>
    <col min="9979" max="9979" width="2.875" style="167" customWidth="1"/>
    <col min="9980" max="9980" width="11.375" style="167"/>
    <col min="9981" max="9981" width="26.375" style="167" customWidth="1"/>
    <col min="9982" max="9982" width="6.375" style="167" customWidth="1"/>
    <col min="9983" max="9984" width="9.25" style="167" customWidth="1"/>
    <col min="9985" max="9985" width="4.75" style="167" customWidth="1"/>
    <col min="9986" max="9987" width="9.25" style="167" customWidth="1"/>
    <col min="9988" max="10234" width="11.375" style="167"/>
    <col min="10235" max="10235" width="2.875" style="167" customWidth="1"/>
    <col min="10236" max="10236" width="11.375" style="167"/>
    <col min="10237" max="10237" width="26.375" style="167" customWidth="1"/>
    <col min="10238" max="10238" width="6.375" style="167" customWidth="1"/>
    <col min="10239" max="10240" width="9.25" style="167" customWidth="1"/>
    <col min="10241" max="10241" width="4.75" style="167" customWidth="1"/>
    <col min="10242" max="10243" width="9.25" style="167" customWidth="1"/>
    <col min="10244" max="10490" width="11.375" style="167"/>
    <col min="10491" max="10491" width="2.875" style="167" customWidth="1"/>
    <col min="10492" max="10492" width="11.375" style="167"/>
    <col min="10493" max="10493" width="26.375" style="167" customWidth="1"/>
    <col min="10494" max="10494" width="6.375" style="167" customWidth="1"/>
    <col min="10495" max="10496" width="9.25" style="167" customWidth="1"/>
    <col min="10497" max="10497" width="4.75" style="167" customWidth="1"/>
    <col min="10498" max="10499" width="9.25" style="167" customWidth="1"/>
    <col min="10500" max="10746" width="11.375" style="167"/>
    <col min="10747" max="10747" width="2.875" style="167" customWidth="1"/>
    <col min="10748" max="10748" width="11.375" style="167"/>
    <col min="10749" max="10749" width="26.375" style="167" customWidth="1"/>
    <col min="10750" max="10750" width="6.375" style="167" customWidth="1"/>
    <col min="10751" max="10752" width="9.25" style="167" customWidth="1"/>
    <col min="10753" max="10753" width="4.75" style="167" customWidth="1"/>
    <col min="10754" max="10755" width="9.25" style="167" customWidth="1"/>
    <col min="10756" max="11002" width="11.375" style="167"/>
    <col min="11003" max="11003" width="2.875" style="167" customWidth="1"/>
    <col min="11004" max="11004" width="11.375" style="167"/>
    <col min="11005" max="11005" width="26.375" style="167" customWidth="1"/>
    <col min="11006" max="11006" width="6.375" style="167" customWidth="1"/>
    <col min="11007" max="11008" width="9.25" style="167" customWidth="1"/>
    <col min="11009" max="11009" width="4.75" style="167" customWidth="1"/>
    <col min="11010" max="11011" width="9.25" style="167" customWidth="1"/>
    <col min="11012" max="11258" width="11.375" style="167"/>
    <col min="11259" max="11259" width="2.875" style="167" customWidth="1"/>
    <col min="11260" max="11260" width="11.375" style="167"/>
    <col min="11261" max="11261" width="26.375" style="167" customWidth="1"/>
    <col min="11262" max="11262" width="6.375" style="167" customWidth="1"/>
    <col min="11263" max="11264" width="9.25" style="167" customWidth="1"/>
    <col min="11265" max="11265" width="4.75" style="167" customWidth="1"/>
    <col min="11266" max="11267" width="9.25" style="167" customWidth="1"/>
    <col min="11268" max="11514" width="11.375" style="167"/>
    <col min="11515" max="11515" width="2.875" style="167" customWidth="1"/>
    <col min="11516" max="11516" width="11.375" style="167"/>
    <col min="11517" max="11517" width="26.375" style="167" customWidth="1"/>
    <col min="11518" max="11518" width="6.375" style="167" customWidth="1"/>
    <col min="11519" max="11520" width="9.25" style="167" customWidth="1"/>
    <col min="11521" max="11521" width="4.75" style="167" customWidth="1"/>
    <col min="11522" max="11523" width="9.25" style="167" customWidth="1"/>
    <col min="11524" max="11770" width="11.375" style="167"/>
    <col min="11771" max="11771" width="2.875" style="167" customWidth="1"/>
    <col min="11772" max="11772" width="11.375" style="167"/>
    <col min="11773" max="11773" width="26.375" style="167" customWidth="1"/>
    <col min="11774" max="11774" width="6.375" style="167" customWidth="1"/>
    <col min="11775" max="11776" width="9.25" style="167" customWidth="1"/>
    <col min="11777" max="11777" width="4.75" style="167" customWidth="1"/>
    <col min="11778" max="11779" width="9.25" style="167" customWidth="1"/>
    <col min="11780" max="12026" width="11.375" style="167"/>
    <col min="12027" max="12027" width="2.875" style="167" customWidth="1"/>
    <col min="12028" max="12028" width="11.375" style="167"/>
    <col min="12029" max="12029" width="26.375" style="167" customWidth="1"/>
    <col min="12030" max="12030" width="6.375" style="167" customWidth="1"/>
    <col min="12031" max="12032" width="9.25" style="167" customWidth="1"/>
    <col min="12033" max="12033" width="4.75" style="167" customWidth="1"/>
    <col min="12034" max="12035" width="9.25" style="167" customWidth="1"/>
    <col min="12036" max="12282" width="11.375" style="167"/>
    <col min="12283" max="12283" width="2.875" style="167" customWidth="1"/>
    <col min="12284" max="12284" width="11.375" style="167"/>
    <col min="12285" max="12285" width="26.375" style="167" customWidth="1"/>
    <col min="12286" max="12286" width="6.375" style="167" customWidth="1"/>
    <col min="12287" max="12288" width="9.25" style="167" customWidth="1"/>
    <col min="12289" max="12289" width="4.75" style="167" customWidth="1"/>
    <col min="12290" max="12291" width="9.25" style="167" customWidth="1"/>
    <col min="12292" max="12538" width="11.375" style="167"/>
    <col min="12539" max="12539" width="2.875" style="167" customWidth="1"/>
    <col min="12540" max="12540" width="11.375" style="167"/>
    <col min="12541" max="12541" width="26.375" style="167" customWidth="1"/>
    <col min="12542" max="12542" width="6.375" style="167" customWidth="1"/>
    <col min="12543" max="12544" width="9.25" style="167" customWidth="1"/>
    <col min="12545" max="12545" width="4.75" style="167" customWidth="1"/>
    <col min="12546" max="12547" width="9.25" style="167" customWidth="1"/>
    <col min="12548" max="12794" width="11.375" style="167"/>
    <col min="12795" max="12795" width="2.875" style="167" customWidth="1"/>
    <col min="12796" max="12796" width="11.375" style="167"/>
    <col min="12797" max="12797" width="26.375" style="167" customWidth="1"/>
    <col min="12798" max="12798" width="6.375" style="167" customWidth="1"/>
    <col min="12799" max="12800" width="9.25" style="167" customWidth="1"/>
    <col min="12801" max="12801" width="4.75" style="167" customWidth="1"/>
    <col min="12802" max="12803" width="9.25" style="167" customWidth="1"/>
    <col min="12804" max="13050" width="11.375" style="167"/>
    <col min="13051" max="13051" width="2.875" style="167" customWidth="1"/>
    <col min="13052" max="13052" width="11.375" style="167"/>
    <col min="13053" max="13053" width="26.375" style="167" customWidth="1"/>
    <col min="13054" max="13054" width="6.375" style="167" customWidth="1"/>
    <col min="13055" max="13056" width="9.25" style="167" customWidth="1"/>
    <col min="13057" max="13057" width="4.75" style="167" customWidth="1"/>
    <col min="13058" max="13059" width="9.25" style="167" customWidth="1"/>
    <col min="13060" max="13306" width="11.375" style="167"/>
    <col min="13307" max="13307" width="2.875" style="167" customWidth="1"/>
    <col min="13308" max="13308" width="11.375" style="167"/>
    <col min="13309" max="13309" width="26.375" style="167" customWidth="1"/>
    <col min="13310" max="13310" width="6.375" style="167" customWidth="1"/>
    <col min="13311" max="13312" width="9.25" style="167" customWidth="1"/>
    <col min="13313" max="13313" width="4.75" style="167" customWidth="1"/>
    <col min="13314" max="13315" width="9.25" style="167" customWidth="1"/>
    <col min="13316" max="13562" width="11.375" style="167"/>
    <col min="13563" max="13563" width="2.875" style="167" customWidth="1"/>
    <col min="13564" max="13564" width="11.375" style="167"/>
    <col min="13565" max="13565" width="26.375" style="167" customWidth="1"/>
    <col min="13566" max="13566" width="6.375" style="167" customWidth="1"/>
    <col min="13567" max="13568" width="9.25" style="167" customWidth="1"/>
    <col min="13569" max="13569" width="4.75" style="167" customWidth="1"/>
    <col min="13570" max="13571" width="9.25" style="167" customWidth="1"/>
    <col min="13572" max="13818" width="11.375" style="167"/>
    <col min="13819" max="13819" width="2.875" style="167" customWidth="1"/>
    <col min="13820" max="13820" width="11.375" style="167"/>
    <col min="13821" max="13821" width="26.375" style="167" customWidth="1"/>
    <col min="13822" max="13822" width="6.375" style="167" customWidth="1"/>
    <col min="13823" max="13824" width="9.25" style="167" customWidth="1"/>
    <col min="13825" max="13825" width="4.75" style="167" customWidth="1"/>
    <col min="13826" max="13827" width="9.25" style="167" customWidth="1"/>
    <col min="13828" max="14074" width="11.375" style="167"/>
    <col min="14075" max="14075" width="2.875" style="167" customWidth="1"/>
    <col min="14076" max="14076" width="11.375" style="167"/>
    <col min="14077" max="14077" width="26.375" style="167" customWidth="1"/>
    <col min="14078" max="14078" width="6.375" style="167" customWidth="1"/>
    <col min="14079" max="14080" width="9.25" style="167" customWidth="1"/>
    <col min="14081" max="14081" width="4.75" style="167" customWidth="1"/>
    <col min="14082" max="14083" width="9.25" style="167" customWidth="1"/>
    <col min="14084" max="14330" width="11.375" style="167"/>
    <col min="14331" max="14331" width="2.875" style="167" customWidth="1"/>
    <col min="14332" max="14332" width="11.375" style="167"/>
    <col min="14333" max="14333" width="26.375" style="167" customWidth="1"/>
    <col min="14334" max="14334" width="6.375" style="167" customWidth="1"/>
    <col min="14335" max="14336" width="9.25" style="167" customWidth="1"/>
    <col min="14337" max="14337" width="4.75" style="167" customWidth="1"/>
    <col min="14338" max="14339" width="9.25" style="167" customWidth="1"/>
    <col min="14340" max="14586" width="11.375" style="167"/>
    <col min="14587" max="14587" width="2.875" style="167" customWidth="1"/>
    <col min="14588" max="14588" width="11.375" style="167"/>
    <col min="14589" max="14589" width="26.375" style="167" customWidth="1"/>
    <col min="14590" max="14590" width="6.375" style="167" customWidth="1"/>
    <col min="14591" max="14592" width="9.25" style="167" customWidth="1"/>
    <col min="14593" max="14593" width="4.75" style="167" customWidth="1"/>
    <col min="14594" max="14595" width="9.25" style="167" customWidth="1"/>
    <col min="14596" max="14842" width="11.375" style="167"/>
    <col min="14843" max="14843" width="2.875" style="167" customWidth="1"/>
    <col min="14844" max="14844" width="11.375" style="167"/>
    <col min="14845" max="14845" width="26.375" style="167" customWidth="1"/>
    <col min="14846" max="14846" width="6.375" style="167" customWidth="1"/>
    <col min="14847" max="14848" width="9.25" style="167" customWidth="1"/>
    <col min="14849" max="14849" width="4.75" style="167" customWidth="1"/>
    <col min="14850" max="14851" width="9.25" style="167" customWidth="1"/>
    <col min="14852" max="15098" width="11.375" style="167"/>
    <col min="15099" max="15099" width="2.875" style="167" customWidth="1"/>
    <col min="15100" max="15100" width="11.375" style="167"/>
    <col min="15101" max="15101" width="26.375" style="167" customWidth="1"/>
    <col min="15102" max="15102" width="6.375" style="167" customWidth="1"/>
    <col min="15103" max="15104" width="9.25" style="167" customWidth="1"/>
    <col min="15105" max="15105" width="4.75" style="167" customWidth="1"/>
    <col min="15106" max="15107" width="9.25" style="167" customWidth="1"/>
    <col min="15108" max="15354" width="11.375" style="167"/>
    <col min="15355" max="15355" width="2.875" style="167" customWidth="1"/>
    <col min="15356" max="15356" width="11.375" style="167"/>
    <col min="15357" max="15357" width="26.375" style="167" customWidth="1"/>
    <col min="15358" max="15358" width="6.375" style="167" customWidth="1"/>
    <col min="15359" max="15360" width="9.25" style="167" customWidth="1"/>
    <col min="15361" max="15361" width="4.75" style="167" customWidth="1"/>
    <col min="15362" max="15363" width="9.25" style="167" customWidth="1"/>
    <col min="15364" max="15610" width="11.375" style="167"/>
    <col min="15611" max="15611" width="2.875" style="167" customWidth="1"/>
    <col min="15612" max="15612" width="11.375" style="167"/>
    <col min="15613" max="15613" width="26.375" style="167" customWidth="1"/>
    <col min="15614" max="15614" width="6.375" style="167" customWidth="1"/>
    <col min="15615" max="15616" width="9.25" style="167" customWidth="1"/>
    <col min="15617" max="15617" width="4.75" style="167" customWidth="1"/>
    <col min="15618" max="15619" width="9.25" style="167" customWidth="1"/>
    <col min="15620" max="15866" width="11.375" style="167"/>
    <col min="15867" max="15867" width="2.875" style="167" customWidth="1"/>
    <col min="15868" max="15868" width="11.375" style="167"/>
    <col min="15869" max="15869" width="26.375" style="167" customWidth="1"/>
    <col min="15870" max="15870" width="6.375" style="167" customWidth="1"/>
    <col min="15871" max="15872" width="9.25" style="167" customWidth="1"/>
    <col min="15873" max="15873" width="4.75" style="167" customWidth="1"/>
    <col min="15874" max="15875" width="9.25" style="167" customWidth="1"/>
    <col min="15876" max="16122" width="11.375" style="167"/>
    <col min="16123" max="16123" width="2.875" style="167" customWidth="1"/>
    <col min="16124" max="16124" width="11.375" style="167"/>
    <col min="16125" max="16125" width="26.375" style="167" customWidth="1"/>
    <col min="16126" max="16126" width="6.375" style="167" customWidth="1"/>
    <col min="16127" max="16128" width="9.25" style="167" customWidth="1"/>
    <col min="16129" max="16129" width="4.75" style="167" customWidth="1"/>
    <col min="16130" max="16131" width="9.25" style="167" customWidth="1"/>
    <col min="16132" max="16384" width="11.375" style="167"/>
  </cols>
  <sheetData>
    <row r="1" spans="1:10" s="143" customFormat="1" x14ac:dyDescent="0.2"/>
    <row r="2" spans="1:10" s="143" customFormat="1" x14ac:dyDescent="0.2"/>
    <row r="3" spans="1:10" s="143" customFormat="1" ht="12" customHeight="1" x14ac:dyDescent="0.2"/>
    <row r="4" spans="1:10" s="143" customFormat="1" ht="12" customHeight="1" x14ac:dyDescent="0.25">
      <c r="E4" s="727"/>
      <c r="F4" s="727"/>
      <c r="G4" s="727"/>
      <c r="H4" s="727"/>
      <c r="I4" s="727"/>
      <c r="J4" s="727"/>
    </row>
    <row r="5" spans="1:10" s="143" customFormat="1" ht="15.75" customHeight="1" x14ac:dyDescent="0.25">
      <c r="A5" s="113" t="s">
        <v>377</v>
      </c>
      <c r="B5" s="114"/>
      <c r="C5" s="1"/>
      <c r="D5" s="1"/>
      <c r="E5" s="727"/>
      <c r="F5" s="727"/>
      <c r="G5" s="727"/>
      <c r="H5" s="727"/>
      <c r="I5" s="727"/>
      <c r="J5" s="727"/>
    </row>
    <row r="6" spans="1:10" s="143" customFormat="1" ht="13.2" x14ac:dyDescent="0.25">
      <c r="A6" s="113" t="s">
        <v>381</v>
      </c>
      <c r="B6" s="114"/>
      <c r="C6" s="1"/>
      <c r="D6" s="1"/>
    </row>
    <row r="7" spans="1:10" s="143" customFormat="1" x14ac:dyDescent="0.2">
      <c r="A7" s="133" t="s">
        <v>84</v>
      </c>
      <c r="B7" s="116"/>
      <c r="C7" s="1"/>
      <c r="D7" s="1"/>
    </row>
    <row r="8" spans="1:10" s="143" customFormat="1" x14ac:dyDescent="0.2">
      <c r="A8" s="133" t="s">
        <v>85</v>
      </c>
      <c r="B8" s="1"/>
      <c r="C8" s="1"/>
      <c r="D8" s="1"/>
    </row>
    <row r="9" spans="1:10" s="143" customFormat="1" x14ac:dyDescent="0.2">
      <c r="A9" s="609"/>
    </row>
    <row r="10" spans="1:10" ht="16.5" customHeight="1" x14ac:dyDescent="0.25">
      <c r="A10" s="852" t="s">
        <v>182</v>
      </c>
      <c r="B10" s="852"/>
      <c r="C10" s="852"/>
      <c r="D10" s="852"/>
      <c r="E10" s="852"/>
      <c r="F10" s="713"/>
    </row>
    <row r="11" spans="1:10" ht="20.25" customHeight="1" x14ac:dyDescent="0.2">
      <c r="A11" s="852"/>
      <c r="B11" s="852"/>
      <c r="C11" s="852"/>
      <c r="D11" s="852"/>
      <c r="E11" s="852"/>
      <c r="F11" s="714"/>
    </row>
    <row r="12" spans="1:10" ht="18.75" customHeight="1" x14ac:dyDescent="0.2">
      <c r="B12" s="853">
        <f>'Instructions + formulaire'!C66</f>
        <v>0</v>
      </c>
      <c r="C12" s="853"/>
      <c r="E12" s="715"/>
    </row>
    <row r="13" spans="1:10" s="171" customFormat="1" x14ac:dyDescent="0.2">
      <c r="E13" s="716"/>
    </row>
    <row r="14" spans="1:10" s="171" customFormat="1" ht="13.2" x14ac:dyDescent="0.25">
      <c r="B14" s="717" t="s">
        <v>355</v>
      </c>
      <c r="C14" s="717"/>
      <c r="D14" s="717"/>
      <c r="E14" s="716"/>
    </row>
    <row r="15" spans="1:10" s="171" customFormat="1" ht="13.2" x14ac:dyDescent="0.25">
      <c r="B15" s="717" t="s">
        <v>356</v>
      </c>
      <c r="C15" s="717"/>
      <c r="D15" s="717"/>
      <c r="E15" s="716"/>
    </row>
    <row r="16" spans="1:10" s="171" customFormat="1" x14ac:dyDescent="0.2">
      <c r="E16" s="716"/>
    </row>
    <row r="17" spans="1:5" s="171" customFormat="1" x14ac:dyDescent="0.2">
      <c r="E17" s="716"/>
    </row>
    <row r="18" spans="1:5" s="171" customFormat="1" ht="12.75" customHeight="1" x14ac:dyDescent="0.2">
      <c r="A18" s="854" t="s">
        <v>2</v>
      </c>
      <c r="B18" s="855"/>
      <c r="C18" s="856"/>
      <c r="D18" s="718" t="s">
        <v>357</v>
      </c>
      <c r="E18" s="719" t="s">
        <v>358</v>
      </c>
    </row>
    <row r="19" spans="1:5" s="171" customFormat="1" ht="12.75" customHeight="1" x14ac:dyDescent="0.2">
      <c r="A19" s="857" t="s">
        <v>359</v>
      </c>
      <c r="B19" s="858"/>
      <c r="C19" s="859"/>
      <c r="D19" s="720">
        <v>0</v>
      </c>
      <c r="E19" s="721">
        <v>0</v>
      </c>
    </row>
    <row r="20" spans="1:5" s="171" customFormat="1" x14ac:dyDescent="0.2">
      <c r="A20" s="857" t="s">
        <v>360</v>
      </c>
      <c r="B20" s="858"/>
      <c r="C20" s="860"/>
      <c r="D20" s="722">
        <v>0</v>
      </c>
      <c r="E20" s="723">
        <v>0</v>
      </c>
    </row>
    <row r="21" spans="1:5" s="171" customFormat="1" x14ac:dyDescent="0.2">
      <c r="A21" s="857" t="s">
        <v>361</v>
      </c>
      <c r="B21" s="858"/>
      <c r="C21" s="860"/>
      <c r="D21" s="722">
        <v>0</v>
      </c>
      <c r="E21" s="723">
        <v>0</v>
      </c>
    </row>
    <row r="22" spans="1:5" s="171" customFormat="1" x14ac:dyDescent="0.2">
      <c r="A22" s="857" t="s">
        <v>362</v>
      </c>
      <c r="B22" s="858"/>
      <c r="C22" s="860"/>
      <c r="D22" s="722">
        <v>0</v>
      </c>
      <c r="E22" s="723">
        <v>0</v>
      </c>
    </row>
    <row r="23" spans="1:5" s="171" customFormat="1" x14ac:dyDescent="0.2">
      <c r="A23" s="857" t="s">
        <v>363</v>
      </c>
      <c r="B23" s="858"/>
      <c r="C23" s="860"/>
      <c r="D23" s="722">
        <v>0</v>
      </c>
      <c r="E23" s="723">
        <v>0</v>
      </c>
    </row>
    <row r="24" spans="1:5" s="171" customFormat="1" x14ac:dyDescent="0.2">
      <c r="A24" s="857" t="s">
        <v>364</v>
      </c>
      <c r="B24" s="858"/>
      <c r="C24" s="860"/>
      <c r="D24" s="722">
        <v>0</v>
      </c>
      <c r="E24" s="723">
        <v>0</v>
      </c>
    </row>
    <row r="25" spans="1:5" s="171" customFormat="1" x14ac:dyDescent="0.2">
      <c r="A25" s="857" t="s">
        <v>365</v>
      </c>
      <c r="B25" s="858"/>
      <c r="C25" s="860"/>
      <c r="D25" s="722">
        <v>0</v>
      </c>
      <c r="E25" s="723">
        <v>0</v>
      </c>
    </row>
    <row r="26" spans="1:5" s="171" customFormat="1" x14ac:dyDescent="0.2">
      <c r="A26" s="849" t="s">
        <v>366</v>
      </c>
      <c r="B26" s="850"/>
      <c r="C26" s="851"/>
      <c r="D26" s="724">
        <v>0</v>
      </c>
      <c r="E26" s="725">
        <v>0</v>
      </c>
    </row>
    <row r="27" spans="1:5" s="171" customFormat="1" x14ac:dyDescent="0.2">
      <c r="D27" s="726"/>
    </row>
  </sheetData>
  <mergeCells count="12">
    <mergeCell ref="A26:C26"/>
    <mergeCell ref="A10:E10"/>
    <mergeCell ref="A11:E11"/>
    <mergeCell ref="B12:C12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39370078740157483" right="0.39370078740157483" top="0.62992125984251968" bottom="0.6692913385826772" header="0.51181102362204722" footer="0.39370078740157483"/>
  <pageSetup paperSize="9" fitToHeight="0" orientation="landscape" r:id="rId1"/>
  <headerFooter alignWithMargins="0">
    <oddFooter>&amp;C&amp;P&amp;RFormulaire comptes - version 31.08.2022/ SPAJ-VL/NS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pageSetUpPr fitToPage="1"/>
  </sheetPr>
  <dimension ref="A2:Y107"/>
  <sheetViews>
    <sheetView view="pageBreakPreview" zoomScaleNormal="100" zoomScaleSheetLayoutView="100" workbookViewId="0">
      <selection activeCell="G8" sqref="G8"/>
    </sheetView>
  </sheetViews>
  <sheetFormatPr baseColWidth="10" defaultRowHeight="11.4" x14ac:dyDescent="0.2"/>
  <cols>
    <col min="1" max="1" width="2.875" style="143" customWidth="1"/>
    <col min="2" max="2" width="11.375" style="143"/>
    <col min="3" max="3" width="26.625" style="143" customWidth="1"/>
    <col min="4" max="4" width="10.25" style="777" customWidth="1"/>
    <col min="5" max="7" width="10.25" style="143" customWidth="1"/>
    <col min="8" max="8" width="8.875" style="143" bestFit="1" customWidth="1"/>
    <col min="9" max="10" width="9.25" style="143" customWidth="1"/>
    <col min="11" max="11" width="4.75" style="143" customWidth="1"/>
    <col min="12" max="13" width="9.25" style="143" customWidth="1"/>
    <col min="14" max="14" width="11.375" style="143"/>
    <col min="15" max="15" width="10.25" style="143" customWidth="1"/>
    <col min="16" max="16" width="6.125" style="143" customWidth="1"/>
    <col min="17" max="17" width="8.875" style="143" customWidth="1"/>
    <col min="18" max="18" width="11.25" style="143" bestFit="1" customWidth="1"/>
    <col min="19" max="19" width="11.375" style="143"/>
    <col min="20" max="21" width="0" style="143" hidden="1" customWidth="1"/>
    <col min="22" max="22" width="11.375" style="143"/>
    <col min="23" max="23" width="12.375" style="143" customWidth="1"/>
    <col min="24" max="24" width="6.125" style="143" bestFit="1" customWidth="1"/>
    <col min="25" max="25" width="9.375" style="143" bestFit="1" customWidth="1"/>
    <col min="26" max="260" width="11.375" style="143"/>
    <col min="261" max="261" width="2.875" style="143" customWidth="1"/>
    <col min="262" max="262" width="11.375" style="143"/>
    <col min="263" max="263" width="26.375" style="143" customWidth="1"/>
    <col min="264" max="264" width="6.375" style="143" customWidth="1"/>
    <col min="265" max="266" width="9.25" style="143" customWidth="1"/>
    <col min="267" max="267" width="4.75" style="143" customWidth="1"/>
    <col min="268" max="269" width="9.25" style="143" customWidth="1"/>
    <col min="270" max="516" width="11.375" style="143"/>
    <col min="517" max="517" width="2.875" style="143" customWidth="1"/>
    <col min="518" max="518" width="11.375" style="143"/>
    <col min="519" max="519" width="26.375" style="143" customWidth="1"/>
    <col min="520" max="520" width="6.375" style="143" customWidth="1"/>
    <col min="521" max="522" width="9.25" style="143" customWidth="1"/>
    <col min="523" max="523" width="4.75" style="143" customWidth="1"/>
    <col min="524" max="525" width="9.25" style="143" customWidth="1"/>
    <col min="526" max="772" width="11.375" style="143"/>
    <col min="773" max="773" width="2.875" style="143" customWidth="1"/>
    <col min="774" max="774" width="11.375" style="143"/>
    <col min="775" max="775" width="26.375" style="143" customWidth="1"/>
    <col min="776" max="776" width="6.375" style="143" customWidth="1"/>
    <col min="777" max="778" width="9.25" style="143" customWidth="1"/>
    <col min="779" max="779" width="4.75" style="143" customWidth="1"/>
    <col min="780" max="781" width="9.25" style="143" customWidth="1"/>
    <col min="782" max="1028" width="11.375" style="143"/>
    <col min="1029" max="1029" width="2.875" style="143" customWidth="1"/>
    <col min="1030" max="1030" width="11.375" style="143"/>
    <col min="1031" max="1031" width="26.375" style="143" customWidth="1"/>
    <col min="1032" max="1032" width="6.375" style="143" customWidth="1"/>
    <col min="1033" max="1034" width="9.25" style="143" customWidth="1"/>
    <col min="1035" max="1035" width="4.75" style="143" customWidth="1"/>
    <col min="1036" max="1037" width="9.25" style="143" customWidth="1"/>
    <col min="1038" max="1284" width="11.375" style="143"/>
    <col min="1285" max="1285" width="2.875" style="143" customWidth="1"/>
    <col min="1286" max="1286" width="11.375" style="143"/>
    <col min="1287" max="1287" width="26.375" style="143" customWidth="1"/>
    <col min="1288" max="1288" width="6.375" style="143" customWidth="1"/>
    <col min="1289" max="1290" width="9.25" style="143" customWidth="1"/>
    <col min="1291" max="1291" width="4.75" style="143" customWidth="1"/>
    <col min="1292" max="1293" width="9.25" style="143" customWidth="1"/>
    <col min="1294" max="1540" width="11.375" style="143"/>
    <col min="1541" max="1541" width="2.875" style="143" customWidth="1"/>
    <col min="1542" max="1542" width="11.375" style="143"/>
    <col min="1543" max="1543" width="26.375" style="143" customWidth="1"/>
    <col min="1544" max="1544" width="6.375" style="143" customWidth="1"/>
    <col min="1545" max="1546" width="9.25" style="143" customWidth="1"/>
    <col min="1547" max="1547" width="4.75" style="143" customWidth="1"/>
    <col min="1548" max="1549" width="9.25" style="143" customWidth="1"/>
    <col min="1550" max="1796" width="11.375" style="143"/>
    <col min="1797" max="1797" width="2.875" style="143" customWidth="1"/>
    <col min="1798" max="1798" width="11.375" style="143"/>
    <col min="1799" max="1799" width="26.375" style="143" customWidth="1"/>
    <col min="1800" max="1800" width="6.375" style="143" customWidth="1"/>
    <col min="1801" max="1802" width="9.25" style="143" customWidth="1"/>
    <col min="1803" max="1803" width="4.75" style="143" customWidth="1"/>
    <col min="1804" max="1805" width="9.25" style="143" customWidth="1"/>
    <col min="1806" max="2052" width="11.375" style="143"/>
    <col min="2053" max="2053" width="2.875" style="143" customWidth="1"/>
    <col min="2054" max="2054" width="11.375" style="143"/>
    <col min="2055" max="2055" width="26.375" style="143" customWidth="1"/>
    <col min="2056" max="2056" width="6.375" style="143" customWidth="1"/>
    <col min="2057" max="2058" width="9.25" style="143" customWidth="1"/>
    <col min="2059" max="2059" width="4.75" style="143" customWidth="1"/>
    <col min="2060" max="2061" width="9.25" style="143" customWidth="1"/>
    <col min="2062" max="2308" width="11.375" style="143"/>
    <col min="2309" max="2309" width="2.875" style="143" customWidth="1"/>
    <col min="2310" max="2310" width="11.375" style="143"/>
    <col min="2311" max="2311" width="26.375" style="143" customWidth="1"/>
    <col min="2312" max="2312" width="6.375" style="143" customWidth="1"/>
    <col min="2313" max="2314" width="9.25" style="143" customWidth="1"/>
    <col min="2315" max="2315" width="4.75" style="143" customWidth="1"/>
    <col min="2316" max="2317" width="9.25" style="143" customWidth="1"/>
    <col min="2318" max="2564" width="11.375" style="143"/>
    <col min="2565" max="2565" width="2.875" style="143" customWidth="1"/>
    <col min="2566" max="2566" width="11.375" style="143"/>
    <col min="2567" max="2567" width="26.375" style="143" customWidth="1"/>
    <col min="2568" max="2568" width="6.375" style="143" customWidth="1"/>
    <col min="2569" max="2570" width="9.25" style="143" customWidth="1"/>
    <col min="2571" max="2571" width="4.75" style="143" customWidth="1"/>
    <col min="2572" max="2573" width="9.25" style="143" customWidth="1"/>
    <col min="2574" max="2820" width="11.375" style="143"/>
    <col min="2821" max="2821" width="2.875" style="143" customWidth="1"/>
    <col min="2822" max="2822" width="11.375" style="143"/>
    <col min="2823" max="2823" width="26.375" style="143" customWidth="1"/>
    <col min="2824" max="2824" width="6.375" style="143" customWidth="1"/>
    <col min="2825" max="2826" width="9.25" style="143" customWidth="1"/>
    <col min="2827" max="2827" width="4.75" style="143" customWidth="1"/>
    <col min="2828" max="2829" width="9.25" style="143" customWidth="1"/>
    <col min="2830" max="3076" width="11.375" style="143"/>
    <col min="3077" max="3077" width="2.875" style="143" customWidth="1"/>
    <col min="3078" max="3078" width="11.375" style="143"/>
    <col min="3079" max="3079" width="26.375" style="143" customWidth="1"/>
    <col min="3080" max="3080" width="6.375" style="143" customWidth="1"/>
    <col min="3081" max="3082" width="9.25" style="143" customWidth="1"/>
    <col min="3083" max="3083" width="4.75" style="143" customWidth="1"/>
    <col min="3084" max="3085" width="9.25" style="143" customWidth="1"/>
    <col min="3086" max="3332" width="11.375" style="143"/>
    <col min="3333" max="3333" width="2.875" style="143" customWidth="1"/>
    <col min="3334" max="3334" width="11.375" style="143"/>
    <col min="3335" max="3335" width="26.375" style="143" customWidth="1"/>
    <col min="3336" max="3336" width="6.375" style="143" customWidth="1"/>
    <col min="3337" max="3338" width="9.25" style="143" customWidth="1"/>
    <col min="3339" max="3339" width="4.75" style="143" customWidth="1"/>
    <col min="3340" max="3341" width="9.25" style="143" customWidth="1"/>
    <col min="3342" max="3588" width="11.375" style="143"/>
    <col min="3589" max="3589" width="2.875" style="143" customWidth="1"/>
    <col min="3590" max="3590" width="11.375" style="143"/>
    <col min="3591" max="3591" width="26.375" style="143" customWidth="1"/>
    <col min="3592" max="3592" width="6.375" style="143" customWidth="1"/>
    <col min="3593" max="3594" width="9.25" style="143" customWidth="1"/>
    <col min="3595" max="3595" width="4.75" style="143" customWidth="1"/>
    <col min="3596" max="3597" width="9.25" style="143" customWidth="1"/>
    <col min="3598" max="3844" width="11.375" style="143"/>
    <col min="3845" max="3845" width="2.875" style="143" customWidth="1"/>
    <col min="3846" max="3846" width="11.375" style="143"/>
    <col min="3847" max="3847" width="26.375" style="143" customWidth="1"/>
    <col min="3848" max="3848" width="6.375" style="143" customWidth="1"/>
    <col min="3849" max="3850" width="9.25" style="143" customWidth="1"/>
    <col min="3851" max="3851" width="4.75" style="143" customWidth="1"/>
    <col min="3852" max="3853" width="9.25" style="143" customWidth="1"/>
    <col min="3854" max="4100" width="11.375" style="143"/>
    <col min="4101" max="4101" width="2.875" style="143" customWidth="1"/>
    <col min="4102" max="4102" width="11.375" style="143"/>
    <col min="4103" max="4103" width="26.375" style="143" customWidth="1"/>
    <col min="4104" max="4104" width="6.375" style="143" customWidth="1"/>
    <col min="4105" max="4106" width="9.25" style="143" customWidth="1"/>
    <col min="4107" max="4107" width="4.75" style="143" customWidth="1"/>
    <col min="4108" max="4109" width="9.25" style="143" customWidth="1"/>
    <col min="4110" max="4356" width="11.375" style="143"/>
    <col min="4357" max="4357" width="2.875" style="143" customWidth="1"/>
    <col min="4358" max="4358" width="11.375" style="143"/>
    <col min="4359" max="4359" width="26.375" style="143" customWidth="1"/>
    <col min="4360" max="4360" width="6.375" style="143" customWidth="1"/>
    <col min="4361" max="4362" width="9.25" style="143" customWidth="1"/>
    <col min="4363" max="4363" width="4.75" style="143" customWidth="1"/>
    <col min="4364" max="4365" width="9.25" style="143" customWidth="1"/>
    <col min="4366" max="4612" width="11.375" style="143"/>
    <col min="4613" max="4613" width="2.875" style="143" customWidth="1"/>
    <col min="4614" max="4614" width="11.375" style="143"/>
    <col min="4615" max="4615" width="26.375" style="143" customWidth="1"/>
    <col min="4616" max="4616" width="6.375" style="143" customWidth="1"/>
    <col min="4617" max="4618" width="9.25" style="143" customWidth="1"/>
    <col min="4619" max="4619" width="4.75" style="143" customWidth="1"/>
    <col min="4620" max="4621" width="9.25" style="143" customWidth="1"/>
    <col min="4622" max="4868" width="11.375" style="143"/>
    <col min="4869" max="4869" width="2.875" style="143" customWidth="1"/>
    <col min="4870" max="4870" width="11.375" style="143"/>
    <col min="4871" max="4871" width="26.375" style="143" customWidth="1"/>
    <col min="4872" max="4872" width="6.375" style="143" customWidth="1"/>
    <col min="4873" max="4874" width="9.25" style="143" customWidth="1"/>
    <col min="4875" max="4875" width="4.75" style="143" customWidth="1"/>
    <col min="4876" max="4877" width="9.25" style="143" customWidth="1"/>
    <col min="4878" max="5124" width="11.375" style="143"/>
    <col min="5125" max="5125" width="2.875" style="143" customWidth="1"/>
    <col min="5126" max="5126" width="11.375" style="143"/>
    <col min="5127" max="5127" width="26.375" style="143" customWidth="1"/>
    <col min="5128" max="5128" width="6.375" style="143" customWidth="1"/>
    <col min="5129" max="5130" width="9.25" style="143" customWidth="1"/>
    <col min="5131" max="5131" width="4.75" style="143" customWidth="1"/>
    <col min="5132" max="5133" width="9.25" style="143" customWidth="1"/>
    <col min="5134" max="5380" width="11.375" style="143"/>
    <col min="5381" max="5381" width="2.875" style="143" customWidth="1"/>
    <col min="5382" max="5382" width="11.375" style="143"/>
    <col min="5383" max="5383" width="26.375" style="143" customWidth="1"/>
    <col min="5384" max="5384" width="6.375" style="143" customWidth="1"/>
    <col min="5385" max="5386" width="9.25" style="143" customWidth="1"/>
    <col min="5387" max="5387" width="4.75" style="143" customWidth="1"/>
    <col min="5388" max="5389" width="9.25" style="143" customWidth="1"/>
    <col min="5390" max="5636" width="11.375" style="143"/>
    <col min="5637" max="5637" width="2.875" style="143" customWidth="1"/>
    <col min="5638" max="5638" width="11.375" style="143"/>
    <col min="5639" max="5639" width="26.375" style="143" customWidth="1"/>
    <col min="5640" max="5640" width="6.375" style="143" customWidth="1"/>
    <col min="5641" max="5642" width="9.25" style="143" customWidth="1"/>
    <col min="5643" max="5643" width="4.75" style="143" customWidth="1"/>
    <col min="5644" max="5645" width="9.25" style="143" customWidth="1"/>
    <col min="5646" max="5892" width="11.375" style="143"/>
    <col min="5893" max="5893" width="2.875" style="143" customWidth="1"/>
    <col min="5894" max="5894" width="11.375" style="143"/>
    <col min="5895" max="5895" width="26.375" style="143" customWidth="1"/>
    <col min="5896" max="5896" width="6.375" style="143" customWidth="1"/>
    <col min="5897" max="5898" width="9.25" style="143" customWidth="1"/>
    <col min="5899" max="5899" width="4.75" style="143" customWidth="1"/>
    <col min="5900" max="5901" width="9.25" style="143" customWidth="1"/>
    <col min="5902" max="6148" width="11.375" style="143"/>
    <col min="6149" max="6149" width="2.875" style="143" customWidth="1"/>
    <col min="6150" max="6150" width="11.375" style="143"/>
    <col min="6151" max="6151" width="26.375" style="143" customWidth="1"/>
    <col min="6152" max="6152" width="6.375" style="143" customWidth="1"/>
    <col min="6153" max="6154" width="9.25" style="143" customWidth="1"/>
    <col min="6155" max="6155" width="4.75" style="143" customWidth="1"/>
    <col min="6156" max="6157" width="9.25" style="143" customWidth="1"/>
    <col min="6158" max="6404" width="11.375" style="143"/>
    <col min="6405" max="6405" width="2.875" style="143" customWidth="1"/>
    <col min="6406" max="6406" width="11.375" style="143"/>
    <col min="6407" max="6407" width="26.375" style="143" customWidth="1"/>
    <col min="6408" max="6408" width="6.375" style="143" customWidth="1"/>
    <col min="6409" max="6410" width="9.25" style="143" customWidth="1"/>
    <col min="6411" max="6411" width="4.75" style="143" customWidth="1"/>
    <col min="6412" max="6413" width="9.25" style="143" customWidth="1"/>
    <col min="6414" max="6660" width="11.375" style="143"/>
    <col min="6661" max="6661" width="2.875" style="143" customWidth="1"/>
    <col min="6662" max="6662" width="11.375" style="143"/>
    <col min="6663" max="6663" width="26.375" style="143" customWidth="1"/>
    <col min="6664" max="6664" width="6.375" style="143" customWidth="1"/>
    <col min="6665" max="6666" width="9.25" style="143" customWidth="1"/>
    <col min="6667" max="6667" width="4.75" style="143" customWidth="1"/>
    <col min="6668" max="6669" width="9.25" style="143" customWidth="1"/>
    <col min="6670" max="6916" width="11.375" style="143"/>
    <col min="6917" max="6917" width="2.875" style="143" customWidth="1"/>
    <col min="6918" max="6918" width="11.375" style="143"/>
    <col min="6919" max="6919" width="26.375" style="143" customWidth="1"/>
    <col min="6920" max="6920" width="6.375" style="143" customWidth="1"/>
    <col min="6921" max="6922" width="9.25" style="143" customWidth="1"/>
    <col min="6923" max="6923" width="4.75" style="143" customWidth="1"/>
    <col min="6924" max="6925" width="9.25" style="143" customWidth="1"/>
    <col min="6926" max="7172" width="11.375" style="143"/>
    <col min="7173" max="7173" width="2.875" style="143" customWidth="1"/>
    <col min="7174" max="7174" width="11.375" style="143"/>
    <col min="7175" max="7175" width="26.375" style="143" customWidth="1"/>
    <col min="7176" max="7176" width="6.375" style="143" customWidth="1"/>
    <col min="7177" max="7178" width="9.25" style="143" customWidth="1"/>
    <col min="7179" max="7179" width="4.75" style="143" customWidth="1"/>
    <col min="7180" max="7181" width="9.25" style="143" customWidth="1"/>
    <col min="7182" max="7428" width="11.375" style="143"/>
    <col min="7429" max="7429" width="2.875" style="143" customWidth="1"/>
    <col min="7430" max="7430" width="11.375" style="143"/>
    <col min="7431" max="7431" width="26.375" style="143" customWidth="1"/>
    <col min="7432" max="7432" width="6.375" style="143" customWidth="1"/>
    <col min="7433" max="7434" width="9.25" style="143" customWidth="1"/>
    <col min="7435" max="7435" width="4.75" style="143" customWidth="1"/>
    <col min="7436" max="7437" width="9.25" style="143" customWidth="1"/>
    <col min="7438" max="7684" width="11.375" style="143"/>
    <col min="7685" max="7685" width="2.875" style="143" customWidth="1"/>
    <col min="7686" max="7686" width="11.375" style="143"/>
    <col min="7687" max="7687" width="26.375" style="143" customWidth="1"/>
    <col min="7688" max="7688" width="6.375" style="143" customWidth="1"/>
    <col min="7689" max="7690" width="9.25" style="143" customWidth="1"/>
    <col min="7691" max="7691" width="4.75" style="143" customWidth="1"/>
    <col min="7692" max="7693" width="9.25" style="143" customWidth="1"/>
    <col min="7694" max="7940" width="11.375" style="143"/>
    <col min="7941" max="7941" width="2.875" style="143" customWidth="1"/>
    <col min="7942" max="7942" width="11.375" style="143"/>
    <col min="7943" max="7943" width="26.375" style="143" customWidth="1"/>
    <col min="7944" max="7944" width="6.375" style="143" customWidth="1"/>
    <col min="7945" max="7946" width="9.25" style="143" customWidth="1"/>
    <col min="7947" max="7947" width="4.75" style="143" customWidth="1"/>
    <col min="7948" max="7949" width="9.25" style="143" customWidth="1"/>
    <col min="7950" max="8196" width="11.375" style="143"/>
    <col min="8197" max="8197" width="2.875" style="143" customWidth="1"/>
    <col min="8198" max="8198" width="11.375" style="143"/>
    <col min="8199" max="8199" width="26.375" style="143" customWidth="1"/>
    <col min="8200" max="8200" width="6.375" style="143" customWidth="1"/>
    <col min="8201" max="8202" width="9.25" style="143" customWidth="1"/>
    <col min="8203" max="8203" width="4.75" style="143" customWidth="1"/>
    <col min="8204" max="8205" width="9.25" style="143" customWidth="1"/>
    <col min="8206" max="8452" width="11.375" style="143"/>
    <col min="8453" max="8453" width="2.875" style="143" customWidth="1"/>
    <col min="8454" max="8454" width="11.375" style="143"/>
    <col min="8455" max="8455" width="26.375" style="143" customWidth="1"/>
    <col min="8456" max="8456" width="6.375" style="143" customWidth="1"/>
    <col min="8457" max="8458" width="9.25" style="143" customWidth="1"/>
    <col min="8459" max="8459" width="4.75" style="143" customWidth="1"/>
    <col min="8460" max="8461" width="9.25" style="143" customWidth="1"/>
    <col min="8462" max="8708" width="11.375" style="143"/>
    <col min="8709" max="8709" width="2.875" style="143" customWidth="1"/>
    <col min="8710" max="8710" width="11.375" style="143"/>
    <col min="8711" max="8711" width="26.375" style="143" customWidth="1"/>
    <col min="8712" max="8712" width="6.375" style="143" customWidth="1"/>
    <col min="8713" max="8714" width="9.25" style="143" customWidth="1"/>
    <col min="8715" max="8715" width="4.75" style="143" customWidth="1"/>
    <col min="8716" max="8717" width="9.25" style="143" customWidth="1"/>
    <col min="8718" max="8964" width="11.375" style="143"/>
    <col min="8965" max="8965" width="2.875" style="143" customWidth="1"/>
    <col min="8966" max="8966" width="11.375" style="143"/>
    <col min="8967" max="8967" width="26.375" style="143" customWidth="1"/>
    <col min="8968" max="8968" width="6.375" style="143" customWidth="1"/>
    <col min="8969" max="8970" width="9.25" style="143" customWidth="1"/>
    <col min="8971" max="8971" width="4.75" style="143" customWidth="1"/>
    <col min="8972" max="8973" width="9.25" style="143" customWidth="1"/>
    <col min="8974" max="9220" width="11.375" style="143"/>
    <col min="9221" max="9221" width="2.875" style="143" customWidth="1"/>
    <col min="9222" max="9222" width="11.375" style="143"/>
    <col min="9223" max="9223" width="26.375" style="143" customWidth="1"/>
    <col min="9224" max="9224" width="6.375" style="143" customWidth="1"/>
    <col min="9225" max="9226" width="9.25" style="143" customWidth="1"/>
    <col min="9227" max="9227" width="4.75" style="143" customWidth="1"/>
    <col min="9228" max="9229" width="9.25" style="143" customWidth="1"/>
    <col min="9230" max="9476" width="11.375" style="143"/>
    <col min="9477" max="9477" width="2.875" style="143" customWidth="1"/>
    <col min="9478" max="9478" width="11.375" style="143"/>
    <col min="9479" max="9479" width="26.375" style="143" customWidth="1"/>
    <col min="9480" max="9480" width="6.375" style="143" customWidth="1"/>
    <col min="9481" max="9482" width="9.25" style="143" customWidth="1"/>
    <col min="9483" max="9483" width="4.75" style="143" customWidth="1"/>
    <col min="9484" max="9485" width="9.25" style="143" customWidth="1"/>
    <col min="9486" max="9732" width="11.375" style="143"/>
    <col min="9733" max="9733" width="2.875" style="143" customWidth="1"/>
    <col min="9734" max="9734" width="11.375" style="143"/>
    <col min="9735" max="9735" width="26.375" style="143" customWidth="1"/>
    <col min="9736" max="9736" width="6.375" style="143" customWidth="1"/>
    <col min="9737" max="9738" width="9.25" style="143" customWidth="1"/>
    <col min="9739" max="9739" width="4.75" style="143" customWidth="1"/>
    <col min="9740" max="9741" width="9.25" style="143" customWidth="1"/>
    <col min="9742" max="9988" width="11.375" style="143"/>
    <col min="9989" max="9989" width="2.875" style="143" customWidth="1"/>
    <col min="9990" max="9990" width="11.375" style="143"/>
    <col min="9991" max="9991" width="26.375" style="143" customWidth="1"/>
    <col min="9992" max="9992" width="6.375" style="143" customWidth="1"/>
    <col min="9993" max="9994" width="9.25" style="143" customWidth="1"/>
    <col min="9995" max="9995" width="4.75" style="143" customWidth="1"/>
    <col min="9996" max="9997" width="9.25" style="143" customWidth="1"/>
    <col min="9998" max="10244" width="11.375" style="143"/>
    <col min="10245" max="10245" width="2.875" style="143" customWidth="1"/>
    <col min="10246" max="10246" width="11.375" style="143"/>
    <col min="10247" max="10247" width="26.375" style="143" customWidth="1"/>
    <col min="10248" max="10248" width="6.375" style="143" customWidth="1"/>
    <col min="10249" max="10250" width="9.25" style="143" customWidth="1"/>
    <col min="10251" max="10251" width="4.75" style="143" customWidth="1"/>
    <col min="10252" max="10253" width="9.25" style="143" customWidth="1"/>
    <col min="10254" max="10500" width="11.375" style="143"/>
    <col min="10501" max="10501" width="2.875" style="143" customWidth="1"/>
    <col min="10502" max="10502" width="11.375" style="143"/>
    <col min="10503" max="10503" width="26.375" style="143" customWidth="1"/>
    <col min="10504" max="10504" width="6.375" style="143" customWidth="1"/>
    <col min="10505" max="10506" width="9.25" style="143" customWidth="1"/>
    <col min="10507" max="10507" width="4.75" style="143" customWidth="1"/>
    <col min="10508" max="10509" width="9.25" style="143" customWidth="1"/>
    <col min="10510" max="10756" width="11.375" style="143"/>
    <col min="10757" max="10757" width="2.875" style="143" customWidth="1"/>
    <col min="10758" max="10758" width="11.375" style="143"/>
    <col min="10759" max="10759" width="26.375" style="143" customWidth="1"/>
    <col min="10760" max="10760" width="6.375" style="143" customWidth="1"/>
    <col min="10761" max="10762" width="9.25" style="143" customWidth="1"/>
    <col min="10763" max="10763" width="4.75" style="143" customWidth="1"/>
    <col min="10764" max="10765" width="9.25" style="143" customWidth="1"/>
    <col min="10766" max="11012" width="11.375" style="143"/>
    <col min="11013" max="11013" width="2.875" style="143" customWidth="1"/>
    <col min="11014" max="11014" width="11.375" style="143"/>
    <col min="11015" max="11015" width="26.375" style="143" customWidth="1"/>
    <col min="11016" max="11016" width="6.375" style="143" customWidth="1"/>
    <col min="11017" max="11018" width="9.25" style="143" customWidth="1"/>
    <col min="11019" max="11019" width="4.75" style="143" customWidth="1"/>
    <col min="11020" max="11021" width="9.25" style="143" customWidth="1"/>
    <col min="11022" max="11268" width="11.375" style="143"/>
    <col min="11269" max="11269" width="2.875" style="143" customWidth="1"/>
    <col min="11270" max="11270" width="11.375" style="143"/>
    <col min="11271" max="11271" width="26.375" style="143" customWidth="1"/>
    <col min="11272" max="11272" width="6.375" style="143" customWidth="1"/>
    <col min="11273" max="11274" width="9.25" style="143" customWidth="1"/>
    <col min="11275" max="11275" width="4.75" style="143" customWidth="1"/>
    <col min="11276" max="11277" width="9.25" style="143" customWidth="1"/>
    <col min="11278" max="11524" width="11.375" style="143"/>
    <col min="11525" max="11525" width="2.875" style="143" customWidth="1"/>
    <col min="11526" max="11526" width="11.375" style="143"/>
    <col min="11527" max="11527" width="26.375" style="143" customWidth="1"/>
    <col min="11528" max="11528" width="6.375" style="143" customWidth="1"/>
    <col min="11529" max="11530" width="9.25" style="143" customWidth="1"/>
    <col min="11531" max="11531" width="4.75" style="143" customWidth="1"/>
    <col min="11532" max="11533" width="9.25" style="143" customWidth="1"/>
    <col min="11534" max="11780" width="11.375" style="143"/>
    <col min="11781" max="11781" width="2.875" style="143" customWidth="1"/>
    <col min="11782" max="11782" width="11.375" style="143"/>
    <col min="11783" max="11783" width="26.375" style="143" customWidth="1"/>
    <col min="11784" max="11784" width="6.375" style="143" customWidth="1"/>
    <col min="11785" max="11786" width="9.25" style="143" customWidth="1"/>
    <col min="11787" max="11787" width="4.75" style="143" customWidth="1"/>
    <col min="11788" max="11789" width="9.25" style="143" customWidth="1"/>
    <col min="11790" max="12036" width="11.375" style="143"/>
    <col min="12037" max="12037" width="2.875" style="143" customWidth="1"/>
    <col min="12038" max="12038" width="11.375" style="143"/>
    <col min="12039" max="12039" width="26.375" style="143" customWidth="1"/>
    <col min="12040" max="12040" width="6.375" style="143" customWidth="1"/>
    <col min="12041" max="12042" width="9.25" style="143" customWidth="1"/>
    <col min="12043" max="12043" width="4.75" style="143" customWidth="1"/>
    <col min="12044" max="12045" width="9.25" style="143" customWidth="1"/>
    <col min="12046" max="12292" width="11.375" style="143"/>
    <col min="12293" max="12293" width="2.875" style="143" customWidth="1"/>
    <col min="12294" max="12294" width="11.375" style="143"/>
    <col min="12295" max="12295" width="26.375" style="143" customWidth="1"/>
    <col min="12296" max="12296" width="6.375" style="143" customWidth="1"/>
    <col min="12297" max="12298" width="9.25" style="143" customWidth="1"/>
    <col min="12299" max="12299" width="4.75" style="143" customWidth="1"/>
    <col min="12300" max="12301" width="9.25" style="143" customWidth="1"/>
    <col min="12302" max="12548" width="11.375" style="143"/>
    <col min="12549" max="12549" width="2.875" style="143" customWidth="1"/>
    <col min="12550" max="12550" width="11.375" style="143"/>
    <col min="12551" max="12551" width="26.375" style="143" customWidth="1"/>
    <col min="12552" max="12552" width="6.375" style="143" customWidth="1"/>
    <col min="12553" max="12554" width="9.25" style="143" customWidth="1"/>
    <col min="12555" max="12555" width="4.75" style="143" customWidth="1"/>
    <col min="12556" max="12557" width="9.25" style="143" customWidth="1"/>
    <col min="12558" max="12804" width="11.375" style="143"/>
    <col min="12805" max="12805" width="2.875" style="143" customWidth="1"/>
    <col min="12806" max="12806" width="11.375" style="143"/>
    <col min="12807" max="12807" width="26.375" style="143" customWidth="1"/>
    <col min="12808" max="12808" width="6.375" style="143" customWidth="1"/>
    <col min="12809" max="12810" width="9.25" style="143" customWidth="1"/>
    <col min="12811" max="12811" width="4.75" style="143" customWidth="1"/>
    <col min="12812" max="12813" width="9.25" style="143" customWidth="1"/>
    <col min="12814" max="13060" width="11.375" style="143"/>
    <col min="13061" max="13061" width="2.875" style="143" customWidth="1"/>
    <col min="13062" max="13062" width="11.375" style="143"/>
    <col min="13063" max="13063" width="26.375" style="143" customWidth="1"/>
    <col min="13064" max="13064" width="6.375" style="143" customWidth="1"/>
    <col min="13065" max="13066" width="9.25" style="143" customWidth="1"/>
    <col min="13067" max="13067" width="4.75" style="143" customWidth="1"/>
    <col min="13068" max="13069" width="9.25" style="143" customWidth="1"/>
    <col min="13070" max="13316" width="11.375" style="143"/>
    <col min="13317" max="13317" width="2.875" style="143" customWidth="1"/>
    <col min="13318" max="13318" width="11.375" style="143"/>
    <col min="13319" max="13319" width="26.375" style="143" customWidth="1"/>
    <col min="13320" max="13320" width="6.375" style="143" customWidth="1"/>
    <col min="13321" max="13322" width="9.25" style="143" customWidth="1"/>
    <col min="13323" max="13323" width="4.75" style="143" customWidth="1"/>
    <col min="13324" max="13325" width="9.25" style="143" customWidth="1"/>
    <col min="13326" max="13572" width="11.375" style="143"/>
    <col min="13573" max="13573" width="2.875" style="143" customWidth="1"/>
    <col min="13574" max="13574" width="11.375" style="143"/>
    <col min="13575" max="13575" width="26.375" style="143" customWidth="1"/>
    <col min="13576" max="13576" width="6.375" style="143" customWidth="1"/>
    <col min="13577" max="13578" width="9.25" style="143" customWidth="1"/>
    <col min="13579" max="13579" width="4.75" style="143" customWidth="1"/>
    <col min="13580" max="13581" width="9.25" style="143" customWidth="1"/>
    <col min="13582" max="13828" width="11.375" style="143"/>
    <col min="13829" max="13829" width="2.875" style="143" customWidth="1"/>
    <col min="13830" max="13830" width="11.375" style="143"/>
    <col min="13831" max="13831" width="26.375" style="143" customWidth="1"/>
    <col min="13832" max="13832" width="6.375" style="143" customWidth="1"/>
    <col min="13833" max="13834" width="9.25" style="143" customWidth="1"/>
    <col min="13835" max="13835" width="4.75" style="143" customWidth="1"/>
    <col min="13836" max="13837" width="9.25" style="143" customWidth="1"/>
    <col min="13838" max="14084" width="11.375" style="143"/>
    <col min="14085" max="14085" width="2.875" style="143" customWidth="1"/>
    <col min="14086" max="14086" width="11.375" style="143"/>
    <col min="14087" max="14087" width="26.375" style="143" customWidth="1"/>
    <col min="14088" max="14088" width="6.375" style="143" customWidth="1"/>
    <col min="14089" max="14090" width="9.25" style="143" customWidth="1"/>
    <col min="14091" max="14091" width="4.75" style="143" customWidth="1"/>
    <col min="14092" max="14093" width="9.25" style="143" customWidth="1"/>
    <col min="14094" max="14340" width="11.375" style="143"/>
    <col min="14341" max="14341" width="2.875" style="143" customWidth="1"/>
    <col min="14342" max="14342" width="11.375" style="143"/>
    <col min="14343" max="14343" width="26.375" style="143" customWidth="1"/>
    <col min="14344" max="14344" width="6.375" style="143" customWidth="1"/>
    <col min="14345" max="14346" width="9.25" style="143" customWidth="1"/>
    <col min="14347" max="14347" width="4.75" style="143" customWidth="1"/>
    <col min="14348" max="14349" width="9.25" style="143" customWidth="1"/>
    <col min="14350" max="14596" width="11.375" style="143"/>
    <col min="14597" max="14597" width="2.875" style="143" customWidth="1"/>
    <col min="14598" max="14598" width="11.375" style="143"/>
    <col min="14599" max="14599" width="26.375" style="143" customWidth="1"/>
    <col min="14600" max="14600" width="6.375" style="143" customWidth="1"/>
    <col min="14601" max="14602" width="9.25" style="143" customWidth="1"/>
    <col min="14603" max="14603" width="4.75" style="143" customWidth="1"/>
    <col min="14604" max="14605" width="9.25" style="143" customWidth="1"/>
    <col min="14606" max="14852" width="11.375" style="143"/>
    <col min="14853" max="14853" width="2.875" style="143" customWidth="1"/>
    <col min="14854" max="14854" width="11.375" style="143"/>
    <col min="14855" max="14855" width="26.375" style="143" customWidth="1"/>
    <col min="14856" max="14856" width="6.375" style="143" customWidth="1"/>
    <col min="14857" max="14858" width="9.25" style="143" customWidth="1"/>
    <col min="14859" max="14859" width="4.75" style="143" customWidth="1"/>
    <col min="14860" max="14861" width="9.25" style="143" customWidth="1"/>
    <col min="14862" max="15108" width="11.375" style="143"/>
    <col min="15109" max="15109" width="2.875" style="143" customWidth="1"/>
    <col min="15110" max="15110" width="11.375" style="143"/>
    <col min="15111" max="15111" width="26.375" style="143" customWidth="1"/>
    <col min="15112" max="15112" width="6.375" style="143" customWidth="1"/>
    <col min="15113" max="15114" width="9.25" style="143" customWidth="1"/>
    <col min="15115" max="15115" width="4.75" style="143" customWidth="1"/>
    <col min="15116" max="15117" width="9.25" style="143" customWidth="1"/>
    <col min="15118" max="15364" width="11.375" style="143"/>
    <col min="15365" max="15365" width="2.875" style="143" customWidth="1"/>
    <col min="15366" max="15366" width="11.375" style="143"/>
    <col min="15367" max="15367" width="26.375" style="143" customWidth="1"/>
    <col min="15368" max="15368" width="6.375" style="143" customWidth="1"/>
    <col min="15369" max="15370" width="9.25" style="143" customWidth="1"/>
    <col min="15371" max="15371" width="4.75" style="143" customWidth="1"/>
    <col min="15372" max="15373" width="9.25" style="143" customWidth="1"/>
    <col min="15374" max="15620" width="11.375" style="143"/>
    <col min="15621" max="15621" width="2.875" style="143" customWidth="1"/>
    <col min="15622" max="15622" width="11.375" style="143"/>
    <col min="15623" max="15623" width="26.375" style="143" customWidth="1"/>
    <col min="15624" max="15624" width="6.375" style="143" customWidth="1"/>
    <col min="15625" max="15626" width="9.25" style="143" customWidth="1"/>
    <col min="15627" max="15627" width="4.75" style="143" customWidth="1"/>
    <col min="15628" max="15629" width="9.25" style="143" customWidth="1"/>
    <col min="15630" max="15876" width="11.375" style="143"/>
    <col min="15877" max="15877" width="2.875" style="143" customWidth="1"/>
    <col min="15878" max="15878" width="11.375" style="143"/>
    <col min="15879" max="15879" width="26.375" style="143" customWidth="1"/>
    <col min="15880" max="15880" width="6.375" style="143" customWidth="1"/>
    <col min="15881" max="15882" width="9.25" style="143" customWidth="1"/>
    <col min="15883" max="15883" width="4.75" style="143" customWidth="1"/>
    <col min="15884" max="15885" width="9.25" style="143" customWidth="1"/>
    <col min="15886" max="16132" width="11.375" style="143"/>
    <col min="16133" max="16133" width="2.875" style="143" customWidth="1"/>
    <col min="16134" max="16134" width="11.375" style="143"/>
    <col min="16135" max="16135" width="26.375" style="143" customWidth="1"/>
    <col min="16136" max="16136" width="6.375" style="143" customWidth="1"/>
    <col min="16137" max="16138" width="9.25" style="143" customWidth="1"/>
    <col min="16139" max="16139" width="4.75" style="143" customWidth="1"/>
    <col min="16140" max="16141" width="9.25" style="143" customWidth="1"/>
    <col min="16142" max="16384" width="11.375" style="143"/>
  </cols>
  <sheetData>
    <row r="2" spans="1:25" ht="16.5" customHeight="1" x14ac:dyDescent="0.25">
      <c r="A2" s="882" t="s">
        <v>182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  <c r="O2" s="134"/>
      <c r="P2" s="134"/>
    </row>
    <row r="3" spans="1:25" ht="9" customHeight="1" x14ac:dyDescent="0.2">
      <c r="A3" s="882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  <c r="O3" s="148"/>
      <c r="P3" s="148"/>
    </row>
    <row r="4" spans="1:25" ht="13.2" x14ac:dyDescent="0.2">
      <c r="B4" s="883">
        <f>'Instructions + formulaire'!C66</f>
        <v>0</v>
      </c>
      <c r="C4" s="883"/>
      <c r="D4" s="778"/>
      <c r="E4" s="752"/>
      <c r="F4" s="752"/>
      <c r="G4" s="752"/>
      <c r="J4" s="884"/>
      <c r="K4" s="884"/>
      <c r="L4" s="884"/>
      <c r="M4" s="884"/>
      <c r="N4" s="884"/>
    </row>
    <row r="5" spans="1:25" ht="6" customHeight="1" thickBot="1" x14ac:dyDescent="0.25">
      <c r="K5" s="149"/>
      <c r="L5" s="149"/>
      <c r="M5" s="149"/>
      <c r="N5" s="149"/>
    </row>
    <row r="6" spans="1:25" x14ac:dyDescent="0.2">
      <c r="A6" s="885" t="s">
        <v>2</v>
      </c>
      <c r="B6" s="886"/>
      <c r="C6" s="887"/>
      <c r="D6" s="779" t="s">
        <v>54</v>
      </c>
      <c r="E6" s="753" t="s">
        <v>409</v>
      </c>
      <c r="F6" s="753" t="s">
        <v>407</v>
      </c>
      <c r="G6" s="753" t="s">
        <v>408</v>
      </c>
      <c r="H6" s="891" t="s">
        <v>63</v>
      </c>
      <c r="I6" s="150" t="s">
        <v>3</v>
      </c>
      <c r="J6" s="150" t="s">
        <v>4</v>
      </c>
      <c r="K6" s="891" t="s">
        <v>5</v>
      </c>
      <c r="L6" s="81" t="s">
        <v>42</v>
      </c>
      <c r="M6" s="81" t="s">
        <v>269</v>
      </c>
      <c r="N6" s="151" t="s">
        <v>42</v>
      </c>
    </row>
    <row r="7" spans="1:25" ht="12" thickBot="1" x14ac:dyDescent="0.25">
      <c r="A7" s="888"/>
      <c r="B7" s="889"/>
      <c r="C7" s="890"/>
      <c r="D7" s="780" t="s">
        <v>406</v>
      </c>
      <c r="E7" s="754"/>
      <c r="F7" s="754"/>
      <c r="G7" s="754"/>
      <c r="H7" s="892"/>
      <c r="I7" s="80"/>
      <c r="J7" s="80"/>
      <c r="K7" s="892"/>
      <c r="L7" s="80" t="s">
        <v>268</v>
      </c>
      <c r="M7" s="80" t="s">
        <v>270</v>
      </c>
      <c r="N7" s="152" t="s">
        <v>271</v>
      </c>
    </row>
    <row r="8" spans="1:25" x14ac:dyDescent="0.2">
      <c r="A8" s="866" t="s">
        <v>66</v>
      </c>
      <c r="B8" s="867"/>
      <c r="C8" s="868"/>
      <c r="D8" s="781"/>
      <c r="E8" s="755"/>
      <c r="F8" s="755"/>
      <c r="G8" s="755"/>
      <c r="H8" s="81"/>
      <c r="I8" s="81"/>
      <c r="J8" s="81"/>
      <c r="K8" s="82"/>
      <c r="L8" s="81"/>
      <c r="M8" s="81"/>
      <c r="N8" s="81"/>
      <c r="O8" s="153" t="s">
        <v>93</v>
      </c>
    </row>
    <row r="9" spans="1:25" x14ac:dyDescent="0.2">
      <c r="A9" s="118">
        <v>1</v>
      </c>
      <c r="B9" s="861"/>
      <c r="C9" s="862"/>
      <c r="D9" s="782"/>
      <c r="E9" s="750"/>
      <c r="F9" s="750"/>
      <c r="G9" s="750"/>
      <c r="H9" s="467"/>
      <c r="I9" s="25"/>
      <c r="J9" s="25"/>
      <c r="K9" s="470"/>
      <c r="L9" s="26"/>
      <c r="M9" s="26"/>
      <c r="N9" s="111">
        <f>$K9*$L9+$M9</f>
        <v>0</v>
      </c>
      <c r="O9" s="155" t="e">
        <f>L9/H9</f>
        <v>#DIV/0!</v>
      </c>
    </row>
    <row r="10" spans="1:25" x14ac:dyDescent="0.2">
      <c r="A10" s="118">
        <v>2</v>
      </c>
      <c r="B10" s="861"/>
      <c r="C10" s="862"/>
      <c r="D10" s="782"/>
      <c r="E10" s="750"/>
      <c r="F10" s="750"/>
      <c r="G10" s="750"/>
      <c r="H10" s="467"/>
      <c r="I10" s="25"/>
      <c r="J10" s="25"/>
      <c r="K10" s="470"/>
      <c r="L10" s="26"/>
      <c r="M10" s="26"/>
      <c r="N10" s="111">
        <f t="shared" ref="N10:N12" si="0">$K10*$L10+$M10</f>
        <v>0</v>
      </c>
      <c r="O10" s="155" t="e">
        <f t="shared" ref="O10:O12" si="1">L10/H10</f>
        <v>#DIV/0!</v>
      </c>
    </row>
    <row r="11" spans="1:25" x14ac:dyDescent="0.2">
      <c r="A11" s="118">
        <v>3</v>
      </c>
      <c r="B11" s="861"/>
      <c r="C11" s="862"/>
      <c r="D11" s="782"/>
      <c r="E11" s="750"/>
      <c r="F11" s="750"/>
      <c r="G11" s="750"/>
      <c r="H11" s="467"/>
      <c r="I11" s="25"/>
      <c r="J11" s="25"/>
      <c r="K11" s="470"/>
      <c r="L11" s="26"/>
      <c r="M11" s="26"/>
      <c r="N11" s="111">
        <f t="shared" si="0"/>
        <v>0</v>
      </c>
      <c r="O11" s="155" t="e">
        <f t="shared" si="1"/>
        <v>#DIV/0!</v>
      </c>
    </row>
    <row r="12" spans="1:25" x14ac:dyDescent="0.2">
      <c r="A12" s="118">
        <v>4</v>
      </c>
      <c r="B12" s="869"/>
      <c r="C12" s="870"/>
      <c r="D12" s="783"/>
      <c r="E12" s="751"/>
      <c r="F12" s="751"/>
      <c r="G12" s="751"/>
      <c r="H12" s="467"/>
      <c r="I12" s="119"/>
      <c r="J12" s="119"/>
      <c r="K12" s="470"/>
      <c r="L12" s="26"/>
      <c r="M12" s="26"/>
      <c r="N12" s="111">
        <f t="shared" si="0"/>
        <v>0</v>
      </c>
      <c r="O12" s="155" t="e">
        <f t="shared" si="1"/>
        <v>#DIV/0!</v>
      </c>
    </row>
    <row r="13" spans="1:25" ht="12.75" customHeight="1" thickBot="1" x14ac:dyDescent="0.25">
      <c r="A13" s="863" t="s">
        <v>190</v>
      </c>
      <c r="B13" s="864"/>
      <c r="C13" s="865"/>
      <c r="D13" s="784"/>
      <c r="E13" s="759"/>
      <c r="F13" s="759"/>
      <c r="G13" s="759"/>
      <c r="H13" s="465">
        <f>IF(B9="",,(H9/12*K9)+(H10/12*K10)+(H11/12*K11)+(H12/12*K12)+(#REF!/12*#REF!))</f>
        <v>0</v>
      </c>
      <c r="I13" s="84"/>
      <c r="J13" s="84"/>
      <c r="K13" s="85"/>
      <c r="L13" s="86"/>
      <c r="M13" s="86"/>
      <c r="N13" s="110">
        <f>SUM(N9:N12)</f>
        <v>0</v>
      </c>
    </row>
    <row r="14" spans="1:25" x14ac:dyDescent="0.2">
      <c r="A14" s="866" t="s">
        <v>67</v>
      </c>
      <c r="B14" s="867"/>
      <c r="C14" s="868"/>
      <c r="D14" s="785"/>
      <c r="E14" s="776"/>
      <c r="F14" s="776"/>
      <c r="G14" s="776"/>
      <c r="H14" s="80"/>
      <c r="I14" s="80"/>
      <c r="J14" s="80"/>
      <c r="K14" s="62"/>
      <c r="L14" s="87"/>
      <c r="M14" s="87"/>
      <c r="N14" s="88"/>
      <c r="O14" s="153"/>
    </row>
    <row r="15" spans="1:25" x14ac:dyDescent="0.2">
      <c r="A15" s="118">
        <v>1</v>
      </c>
      <c r="B15" s="861"/>
      <c r="C15" s="862"/>
      <c r="D15" s="782"/>
      <c r="E15" s="750"/>
      <c r="F15" s="750"/>
      <c r="G15" s="750"/>
      <c r="H15" s="467"/>
      <c r="I15" s="25"/>
      <c r="J15" s="25"/>
      <c r="K15" s="470"/>
      <c r="L15" s="26"/>
      <c r="M15" s="26"/>
      <c r="N15" s="111">
        <f t="shared" ref="N15:N23" si="2">$K15*$L15+$M15</f>
        <v>0</v>
      </c>
      <c r="O15" s="155" t="e">
        <f>L15/H15</f>
        <v>#DIV/0!</v>
      </c>
      <c r="S15" s="154"/>
    </row>
    <row r="16" spans="1:25" x14ac:dyDescent="0.2">
      <c r="A16" s="118">
        <v>2</v>
      </c>
      <c r="B16" s="861"/>
      <c r="C16" s="862"/>
      <c r="D16" s="782"/>
      <c r="E16" s="750"/>
      <c r="F16" s="750"/>
      <c r="G16" s="750"/>
      <c r="H16" s="467"/>
      <c r="I16" s="25"/>
      <c r="J16" s="25"/>
      <c r="K16" s="470"/>
      <c r="L16" s="26"/>
      <c r="M16" s="26"/>
      <c r="N16" s="111">
        <f t="shared" si="2"/>
        <v>0</v>
      </c>
      <c r="O16" s="155" t="e">
        <f>L16/H16</f>
        <v>#DIV/0!</v>
      </c>
      <c r="V16" s="155"/>
      <c r="X16" s="155"/>
      <c r="Y16" s="155"/>
    </row>
    <row r="17" spans="1:25" x14ac:dyDescent="0.2">
      <c r="A17" s="118">
        <v>3</v>
      </c>
      <c r="B17" s="861"/>
      <c r="C17" s="862"/>
      <c r="D17" s="782"/>
      <c r="E17" s="750"/>
      <c r="F17" s="750"/>
      <c r="G17" s="750"/>
      <c r="H17" s="467"/>
      <c r="I17" s="25"/>
      <c r="J17" s="25"/>
      <c r="K17" s="470"/>
      <c r="L17" s="26"/>
      <c r="M17" s="26"/>
      <c r="N17" s="111">
        <f t="shared" si="2"/>
        <v>0</v>
      </c>
      <c r="O17" s="155" t="e">
        <f>L17/H17</f>
        <v>#DIV/0!</v>
      </c>
      <c r="V17" s="155"/>
      <c r="X17" s="155"/>
      <c r="Y17" s="155"/>
    </row>
    <row r="18" spans="1:25" x14ac:dyDescent="0.2">
      <c r="A18" s="118">
        <v>4</v>
      </c>
      <c r="B18" s="861"/>
      <c r="C18" s="862"/>
      <c r="D18" s="782"/>
      <c r="E18" s="750"/>
      <c r="F18" s="750"/>
      <c r="G18" s="750"/>
      <c r="H18" s="467"/>
      <c r="I18" s="25"/>
      <c r="J18" s="25"/>
      <c r="K18" s="470"/>
      <c r="L18" s="26"/>
      <c r="M18" s="26"/>
      <c r="N18" s="111">
        <f t="shared" si="2"/>
        <v>0</v>
      </c>
      <c r="O18" s="155" t="e">
        <f t="shared" ref="O18:O44" si="3">L18/H18</f>
        <v>#DIV/0!</v>
      </c>
      <c r="T18" s="155"/>
      <c r="V18" s="155"/>
      <c r="X18" s="155"/>
      <c r="Y18" s="155"/>
    </row>
    <row r="19" spans="1:25" x14ac:dyDescent="0.2">
      <c r="A19" s="118">
        <v>5</v>
      </c>
      <c r="B19" s="861"/>
      <c r="C19" s="862"/>
      <c r="D19" s="782"/>
      <c r="E19" s="750"/>
      <c r="F19" s="750"/>
      <c r="G19" s="750"/>
      <c r="H19" s="467"/>
      <c r="I19" s="25"/>
      <c r="J19" s="25"/>
      <c r="K19" s="470"/>
      <c r="L19" s="26"/>
      <c r="M19" s="26"/>
      <c r="N19" s="111">
        <f t="shared" si="2"/>
        <v>0</v>
      </c>
      <c r="O19" s="155" t="e">
        <f t="shared" si="3"/>
        <v>#DIV/0!</v>
      </c>
      <c r="T19" s="155"/>
      <c r="V19" s="155"/>
      <c r="X19" s="155"/>
      <c r="Y19" s="155"/>
    </row>
    <row r="20" spans="1:25" ht="12" x14ac:dyDescent="0.25">
      <c r="A20" s="118">
        <v>6</v>
      </c>
      <c r="B20" s="861"/>
      <c r="C20" s="862"/>
      <c r="D20" s="782"/>
      <c r="E20" s="750"/>
      <c r="F20" s="750"/>
      <c r="G20" s="750"/>
      <c r="H20" s="467"/>
      <c r="I20" s="25"/>
      <c r="J20" s="25"/>
      <c r="K20" s="470"/>
      <c r="L20" s="26"/>
      <c r="M20" s="26"/>
      <c r="N20" s="111">
        <f t="shared" si="2"/>
        <v>0</v>
      </c>
      <c r="O20" s="155" t="e">
        <f t="shared" si="3"/>
        <v>#DIV/0!</v>
      </c>
      <c r="P20" s="156"/>
      <c r="T20" s="157"/>
      <c r="V20" s="157"/>
      <c r="X20" s="157"/>
      <c r="Y20" s="157"/>
    </row>
    <row r="21" spans="1:25" x14ac:dyDescent="0.2">
      <c r="A21" s="118">
        <v>7</v>
      </c>
      <c r="B21" s="861"/>
      <c r="C21" s="862"/>
      <c r="D21" s="782"/>
      <c r="E21" s="750"/>
      <c r="F21" s="750"/>
      <c r="G21" s="750"/>
      <c r="H21" s="467"/>
      <c r="I21" s="25"/>
      <c r="J21" s="25"/>
      <c r="K21" s="470"/>
      <c r="L21" s="26"/>
      <c r="M21" s="26"/>
      <c r="N21" s="111">
        <f t="shared" si="2"/>
        <v>0</v>
      </c>
      <c r="O21" s="155" t="e">
        <f t="shared" si="3"/>
        <v>#DIV/0!</v>
      </c>
    </row>
    <row r="22" spans="1:25" x14ac:dyDescent="0.2">
      <c r="A22" s="118">
        <v>8</v>
      </c>
      <c r="B22" s="861"/>
      <c r="C22" s="862"/>
      <c r="D22" s="782"/>
      <c r="E22" s="750"/>
      <c r="F22" s="750"/>
      <c r="G22" s="750"/>
      <c r="H22" s="467"/>
      <c r="I22" s="25"/>
      <c r="J22" s="25"/>
      <c r="K22" s="470"/>
      <c r="L22" s="26"/>
      <c r="M22" s="26"/>
      <c r="N22" s="111">
        <f t="shared" si="2"/>
        <v>0</v>
      </c>
      <c r="O22" s="155" t="e">
        <f t="shared" si="3"/>
        <v>#DIV/0!</v>
      </c>
    </row>
    <row r="23" spans="1:25" x14ac:dyDescent="0.2">
      <c r="A23" s="118">
        <v>9</v>
      </c>
      <c r="B23" s="861"/>
      <c r="C23" s="862"/>
      <c r="D23" s="782"/>
      <c r="E23" s="750"/>
      <c r="F23" s="750"/>
      <c r="G23" s="750"/>
      <c r="H23" s="467"/>
      <c r="I23" s="25"/>
      <c r="J23" s="25"/>
      <c r="K23" s="470"/>
      <c r="L23" s="26"/>
      <c r="M23" s="26"/>
      <c r="N23" s="111">
        <f t="shared" si="2"/>
        <v>0</v>
      </c>
      <c r="O23" s="155" t="e">
        <f t="shared" si="3"/>
        <v>#DIV/0!</v>
      </c>
    </row>
    <row r="24" spans="1:25" x14ac:dyDescent="0.2">
      <c r="A24" s="118">
        <v>10</v>
      </c>
      <c r="B24" s="861"/>
      <c r="C24" s="862"/>
      <c r="D24" s="782"/>
      <c r="E24" s="750"/>
      <c r="F24" s="750"/>
      <c r="G24" s="750"/>
      <c r="H24" s="467"/>
      <c r="I24" s="25"/>
      <c r="J24" s="25"/>
      <c r="K24" s="470"/>
      <c r="L24" s="26"/>
      <c r="M24" s="26"/>
      <c r="N24" s="111">
        <f t="shared" ref="N24:N44" si="4">$K24*$L24+$M24</f>
        <v>0</v>
      </c>
      <c r="O24" s="155" t="e">
        <f t="shared" si="3"/>
        <v>#DIV/0!</v>
      </c>
    </row>
    <row r="25" spans="1:25" x14ac:dyDescent="0.2">
      <c r="A25" s="118">
        <v>11</v>
      </c>
      <c r="B25" s="861"/>
      <c r="C25" s="862"/>
      <c r="D25" s="782"/>
      <c r="E25" s="750"/>
      <c r="F25" s="750"/>
      <c r="G25" s="750"/>
      <c r="H25" s="467"/>
      <c r="I25" s="25"/>
      <c r="J25" s="25"/>
      <c r="K25" s="470"/>
      <c r="L25" s="26"/>
      <c r="M25" s="26"/>
      <c r="N25" s="111">
        <f t="shared" si="4"/>
        <v>0</v>
      </c>
      <c r="O25" s="155" t="e">
        <f t="shared" si="3"/>
        <v>#DIV/0!</v>
      </c>
    </row>
    <row r="26" spans="1:25" x14ac:dyDescent="0.2">
      <c r="A26" s="118">
        <v>12</v>
      </c>
      <c r="B26" s="861"/>
      <c r="C26" s="862"/>
      <c r="D26" s="782"/>
      <c r="E26" s="750"/>
      <c r="F26" s="750"/>
      <c r="G26" s="750"/>
      <c r="H26" s="467"/>
      <c r="I26" s="25"/>
      <c r="J26" s="25"/>
      <c r="K26" s="470"/>
      <c r="L26" s="26"/>
      <c r="M26" s="26"/>
      <c r="N26" s="111">
        <f t="shared" si="4"/>
        <v>0</v>
      </c>
      <c r="O26" s="155" t="e">
        <f t="shared" si="3"/>
        <v>#DIV/0!</v>
      </c>
    </row>
    <row r="27" spans="1:25" x14ac:dyDescent="0.2">
      <c r="A27" s="118">
        <v>13</v>
      </c>
      <c r="B27" s="861"/>
      <c r="C27" s="862"/>
      <c r="D27" s="782"/>
      <c r="E27" s="750"/>
      <c r="F27" s="750"/>
      <c r="G27" s="750"/>
      <c r="H27" s="467"/>
      <c r="I27" s="25"/>
      <c r="J27" s="25"/>
      <c r="K27" s="470"/>
      <c r="L27" s="26"/>
      <c r="M27" s="26"/>
      <c r="N27" s="111">
        <f t="shared" si="4"/>
        <v>0</v>
      </c>
      <c r="O27" s="155" t="e">
        <f t="shared" si="3"/>
        <v>#DIV/0!</v>
      </c>
    </row>
    <row r="28" spans="1:25" x14ac:dyDescent="0.2">
      <c r="A28" s="118">
        <v>14</v>
      </c>
      <c r="B28" s="861"/>
      <c r="C28" s="862"/>
      <c r="D28" s="782"/>
      <c r="E28" s="750"/>
      <c r="F28" s="750"/>
      <c r="G28" s="750"/>
      <c r="H28" s="467"/>
      <c r="I28" s="25"/>
      <c r="J28" s="25"/>
      <c r="K28" s="470"/>
      <c r="L28" s="26"/>
      <c r="M28" s="26"/>
      <c r="N28" s="111">
        <f t="shared" si="4"/>
        <v>0</v>
      </c>
      <c r="O28" s="155" t="e">
        <f t="shared" si="3"/>
        <v>#DIV/0!</v>
      </c>
    </row>
    <row r="29" spans="1:25" x14ac:dyDescent="0.2">
      <c r="A29" s="118">
        <v>15</v>
      </c>
      <c r="B29" s="861"/>
      <c r="C29" s="862"/>
      <c r="D29" s="782"/>
      <c r="E29" s="750"/>
      <c r="F29" s="750"/>
      <c r="G29" s="750"/>
      <c r="H29" s="467"/>
      <c r="I29" s="25"/>
      <c r="J29" s="25"/>
      <c r="K29" s="470"/>
      <c r="L29" s="26"/>
      <c r="M29" s="26"/>
      <c r="N29" s="111">
        <f t="shared" si="4"/>
        <v>0</v>
      </c>
      <c r="O29" s="155" t="e">
        <f t="shared" si="3"/>
        <v>#DIV/0!</v>
      </c>
    </row>
    <row r="30" spans="1:25" x14ac:dyDescent="0.2">
      <c r="A30" s="118">
        <v>16</v>
      </c>
      <c r="B30" s="861"/>
      <c r="C30" s="862"/>
      <c r="D30" s="782"/>
      <c r="E30" s="750"/>
      <c r="F30" s="750"/>
      <c r="G30" s="750"/>
      <c r="H30" s="467"/>
      <c r="I30" s="25"/>
      <c r="J30" s="25"/>
      <c r="K30" s="470"/>
      <c r="L30" s="26"/>
      <c r="M30" s="26"/>
      <c r="N30" s="111">
        <f t="shared" si="4"/>
        <v>0</v>
      </c>
      <c r="O30" s="155" t="e">
        <f t="shared" si="3"/>
        <v>#DIV/0!</v>
      </c>
    </row>
    <row r="31" spans="1:25" x14ac:dyDescent="0.2">
      <c r="A31" s="118">
        <v>17</v>
      </c>
      <c r="B31" s="861"/>
      <c r="C31" s="862"/>
      <c r="D31" s="782"/>
      <c r="E31" s="750"/>
      <c r="F31" s="750"/>
      <c r="G31" s="750"/>
      <c r="H31" s="467"/>
      <c r="I31" s="25"/>
      <c r="J31" s="25"/>
      <c r="K31" s="470"/>
      <c r="L31" s="26"/>
      <c r="M31" s="26"/>
      <c r="N31" s="111">
        <f t="shared" si="4"/>
        <v>0</v>
      </c>
      <c r="O31" s="155" t="e">
        <f t="shared" si="3"/>
        <v>#DIV/0!</v>
      </c>
    </row>
    <row r="32" spans="1:25" x14ac:dyDescent="0.2">
      <c r="A32" s="118">
        <v>18</v>
      </c>
      <c r="B32" s="861"/>
      <c r="C32" s="862"/>
      <c r="D32" s="782"/>
      <c r="E32" s="750"/>
      <c r="F32" s="750"/>
      <c r="G32" s="750"/>
      <c r="H32" s="467"/>
      <c r="I32" s="25"/>
      <c r="J32" s="25"/>
      <c r="K32" s="470"/>
      <c r="L32" s="26"/>
      <c r="M32" s="26"/>
      <c r="N32" s="111">
        <f t="shared" si="4"/>
        <v>0</v>
      </c>
      <c r="O32" s="155" t="e">
        <f t="shared" si="3"/>
        <v>#DIV/0!</v>
      </c>
    </row>
    <row r="33" spans="1:15" x14ac:dyDescent="0.2">
      <c r="A33" s="118">
        <v>19</v>
      </c>
      <c r="B33" s="861"/>
      <c r="C33" s="862"/>
      <c r="D33" s="782"/>
      <c r="E33" s="750"/>
      <c r="F33" s="750"/>
      <c r="G33" s="750"/>
      <c r="H33" s="467"/>
      <c r="I33" s="25"/>
      <c r="J33" s="25"/>
      <c r="K33" s="470"/>
      <c r="L33" s="26"/>
      <c r="M33" s="26"/>
      <c r="N33" s="111">
        <f t="shared" si="4"/>
        <v>0</v>
      </c>
      <c r="O33" s="155" t="e">
        <f t="shared" si="3"/>
        <v>#DIV/0!</v>
      </c>
    </row>
    <row r="34" spans="1:15" x14ac:dyDescent="0.2">
      <c r="A34" s="118">
        <v>20</v>
      </c>
      <c r="B34" s="861"/>
      <c r="C34" s="862"/>
      <c r="D34" s="782"/>
      <c r="E34" s="750"/>
      <c r="F34" s="750"/>
      <c r="G34" s="750"/>
      <c r="H34" s="467"/>
      <c r="I34" s="25"/>
      <c r="J34" s="25"/>
      <c r="K34" s="470"/>
      <c r="L34" s="26"/>
      <c r="M34" s="26"/>
      <c r="N34" s="111">
        <f t="shared" si="4"/>
        <v>0</v>
      </c>
      <c r="O34" s="155" t="e">
        <f t="shared" si="3"/>
        <v>#DIV/0!</v>
      </c>
    </row>
    <row r="35" spans="1:15" x14ac:dyDescent="0.2">
      <c r="A35" s="118">
        <v>21</v>
      </c>
      <c r="B35" s="861"/>
      <c r="C35" s="862"/>
      <c r="D35" s="782"/>
      <c r="E35" s="750"/>
      <c r="F35" s="750"/>
      <c r="G35" s="750"/>
      <c r="H35" s="467"/>
      <c r="I35" s="25"/>
      <c r="J35" s="25"/>
      <c r="K35" s="470"/>
      <c r="L35" s="26"/>
      <c r="M35" s="26"/>
      <c r="N35" s="111">
        <f t="shared" si="4"/>
        <v>0</v>
      </c>
      <c r="O35" s="155" t="e">
        <f t="shared" si="3"/>
        <v>#DIV/0!</v>
      </c>
    </row>
    <row r="36" spans="1:15" x14ac:dyDescent="0.2">
      <c r="A36" s="118">
        <v>22</v>
      </c>
      <c r="B36" s="861"/>
      <c r="C36" s="862"/>
      <c r="D36" s="782"/>
      <c r="E36" s="750"/>
      <c r="F36" s="750"/>
      <c r="G36" s="750"/>
      <c r="H36" s="467"/>
      <c r="I36" s="25"/>
      <c r="J36" s="25"/>
      <c r="K36" s="470"/>
      <c r="L36" s="26"/>
      <c r="M36" s="26"/>
      <c r="N36" s="111">
        <f t="shared" si="4"/>
        <v>0</v>
      </c>
      <c r="O36" s="155" t="e">
        <f t="shared" si="3"/>
        <v>#DIV/0!</v>
      </c>
    </row>
    <row r="37" spans="1:15" x14ac:dyDescent="0.2">
      <c r="A37" s="118">
        <v>23</v>
      </c>
      <c r="B37" s="861"/>
      <c r="C37" s="862"/>
      <c r="D37" s="782"/>
      <c r="E37" s="750"/>
      <c r="F37" s="750"/>
      <c r="G37" s="750"/>
      <c r="H37" s="467"/>
      <c r="I37" s="25"/>
      <c r="J37" s="25"/>
      <c r="K37" s="470"/>
      <c r="L37" s="26"/>
      <c r="M37" s="26"/>
      <c r="N37" s="111">
        <f t="shared" si="4"/>
        <v>0</v>
      </c>
      <c r="O37" s="155" t="e">
        <f t="shared" si="3"/>
        <v>#DIV/0!</v>
      </c>
    </row>
    <row r="38" spans="1:15" x14ac:dyDescent="0.2">
      <c r="A38" s="118">
        <v>24</v>
      </c>
      <c r="B38" s="861"/>
      <c r="C38" s="862"/>
      <c r="D38" s="782"/>
      <c r="E38" s="750"/>
      <c r="F38" s="750"/>
      <c r="G38" s="750"/>
      <c r="H38" s="467"/>
      <c r="I38" s="25"/>
      <c r="J38" s="25"/>
      <c r="K38" s="470"/>
      <c r="L38" s="26"/>
      <c r="M38" s="26"/>
      <c r="N38" s="111">
        <f t="shared" si="4"/>
        <v>0</v>
      </c>
      <c r="O38" s="155" t="e">
        <f t="shared" si="3"/>
        <v>#DIV/0!</v>
      </c>
    </row>
    <row r="39" spans="1:15" x14ac:dyDescent="0.2">
      <c r="A39" s="118">
        <v>25</v>
      </c>
      <c r="B39" s="861"/>
      <c r="C39" s="862"/>
      <c r="D39" s="782"/>
      <c r="E39" s="750"/>
      <c r="F39" s="750"/>
      <c r="G39" s="750"/>
      <c r="H39" s="467"/>
      <c r="I39" s="25"/>
      <c r="J39" s="25"/>
      <c r="K39" s="470"/>
      <c r="L39" s="26"/>
      <c r="M39" s="26"/>
      <c r="N39" s="111">
        <f t="shared" si="4"/>
        <v>0</v>
      </c>
      <c r="O39" s="155" t="e">
        <f t="shared" si="3"/>
        <v>#DIV/0!</v>
      </c>
    </row>
    <row r="40" spans="1:15" x14ac:dyDescent="0.2">
      <c r="A40" s="118">
        <v>26</v>
      </c>
      <c r="B40" s="861"/>
      <c r="C40" s="862"/>
      <c r="D40" s="782"/>
      <c r="E40" s="750"/>
      <c r="F40" s="750"/>
      <c r="G40" s="750"/>
      <c r="H40" s="467"/>
      <c r="I40" s="25"/>
      <c r="J40" s="25"/>
      <c r="K40" s="470"/>
      <c r="L40" s="26"/>
      <c r="M40" s="26"/>
      <c r="N40" s="111">
        <f t="shared" si="4"/>
        <v>0</v>
      </c>
      <c r="O40" s="155" t="e">
        <f t="shared" si="3"/>
        <v>#DIV/0!</v>
      </c>
    </row>
    <row r="41" spans="1:15" x14ac:dyDescent="0.2">
      <c r="A41" s="118">
        <v>27</v>
      </c>
      <c r="B41" s="861"/>
      <c r="C41" s="862"/>
      <c r="D41" s="782"/>
      <c r="E41" s="750"/>
      <c r="F41" s="750"/>
      <c r="G41" s="750"/>
      <c r="H41" s="467"/>
      <c r="I41" s="25"/>
      <c r="J41" s="25"/>
      <c r="K41" s="470"/>
      <c r="L41" s="26"/>
      <c r="M41" s="26"/>
      <c r="N41" s="111">
        <f t="shared" si="4"/>
        <v>0</v>
      </c>
      <c r="O41" s="155" t="e">
        <f t="shared" si="3"/>
        <v>#DIV/0!</v>
      </c>
    </row>
    <row r="42" spans="1:15" x14ac:dyDescent="0.2">
      <c r="A42" s="118">
        <v>28</v>
      </c>
      <c r="B42" s="861"/>
      <c r="C42" s="862"/>
      <c r="D42" s="782"/>
      <c r="E42" s="750"/>
      <c r="F42" s="750"/>
      <c r="G42" s="750"/>
      <c r="H42" s="467"/>
      <c r="I42" s="25"/>
      <c r="J42" s="25"/>
      <c r="K42" s="470"/>
      <c r="L42" s="26"/>
      <c r="M42" s="26"/>
      <c r="N42" s="111">
        <f t="shared" si="4"/>
        <v>0</v>
      </c>
      <c r="O42" s="155" t="e">
        <f t="shared" si="3"/>
        <v>#DIV/0!</v>
      </c>
    </row>
    <row r="43" spans="1:15" x14ac:dyDescent="0.2">
      <c r="A43" s="118">
        <v>29</v>
      </c>
      <c r="B43" s="861"/>
      <c r="C43" s="862"/>
      <c r="D43" s="782"/>
      <c r="E43" s="750"/>
      <c r="F43" s="750"/>
      <c r="G43" s="750"/>
      <c r="H43" s="467"/>
      <c r="I43" s="25"/>
      <c r="J43" s="25"/>
      <c r="K43" s="470"/>
      <c r="L43" s="26"/>
      <c r="M43" s="26"/>
      <c r="N43" s="111">
        <f t="shared" si="4"/>
        <v>0</v>
      </c>
      <c r="O43" s="155" t="e">
        <f t="shared" si="3"/>
        <v>#DIV/0!</v>
      </c>
    </row>
    <row r="44" spans="1:15" x14ac:dyDescent="0.2">
      <c r="A44" s="118">
        <v>30</v>
      </c>
      <c r="B44" s="869"/>
      <c r="C44" s="870"/>
      <c r="D44" s="783"/>
      <c r="E44" s="751"/>
      <c r="F44" s="751"/>
      <c r="G44" s="751"/>
      <c r="H44" s="467"/>
      <c r="I44" s="25"/>
      <c r="J44" s="25"/>
      <c r="K44" s="470"/>
      <c r="L44" s="83"/>
      <c r="M44" s="83"/>
      <c r="N44" s="111">
        <f t="shared" si="4"/>
        <v>0</v>
      </c>
      <c r="O44" s="155" t="e">
        <f t="shared" si="3"/>
        <v>#DIV/0!</v>
      </c>
    </row>
    <row r="45" spans="1:15" ht="12" thickBot="1" x14ac:dyDescent="0.25">
      <c r="A45" s="863" t="s">
        <v>190</v>
      </c>
      <c r="B45" s="864"/>
      <c r="C45" s="865"/>
      <c r="D45" s="784"/>
      <c r="E45" s="759"/>
      <c r="F45" s="759"/>
      <c r="G45" s="759"/>
      <c r="H45" s="465">
        <f>IF(B15="",,(H15/12*K15)+(H16/12*K16)+(H17/12*K17)+(H18/12*K18)+(H19/12*K19)+(H20/12*K20)+(H21/12*K21)+(H22/12*K22)+(H23/12*K23)+(H24/12*K24)+(H25/12*K25)+(H26/12*K26)+(H27/12*K27)+(H28/12*K28)+(H29/12*K29)+(H30/12*K30)+(H31/12*K31)+(H32/12*K32)+(H33/12*K33)+(H34/12*K34)+(H35/12*K35)+(H36/12*K36)+(H37/12*K37)+(H38/12*K38)+(H39/12*K39)+(H40/12*K40)+(H41/12*K41)+(H42/12*K42)+(H43/12*K43)+(H44/12*K44))</f>
        <v>0</v>
      </c>
      <c r="I45" s="84"/>
      <c r="J45" s="84"/>
      <c r="K45" s="85"/>
      <c r="L45" s="92"/>
      <c r="M45" s="93"/>
      <c r="N45" s="110">
        <f>SUM(N15:N44)</f>
        <v>0</v>
      </c>
    </row>
    <row r="46" spans="1:15" x14ac:dyDescent="0.2">
      <c r="A46" s="866" t="s">
        <v>68</v>
      </c>
      <c r="B46" s="867"/>
      <c r="C46" s="868"/>
      <c r="D46" s="781"/>
      <c r="E46" s="755"/>
      <c r="F46" s="755"/>
      <c r="G46" s="755"/>
      <c r="H46" s="791"/>
      <c r="I46" s="791"/>
      <c r="J46" s="791"/>
      <c r="K46" s="466"/>
      <c r="L46" s="792"/>
      <c r="M46" s="792"/>
      <c r="N46" s="793"/>
    </row>
    <row r="47" spans="1:15" x14ac:dyDescent="0.2">
      <c r="A47" s="118">
        <v>1</v>
      </c>
      <c r="B47" s="861"/>
      <c r="C47" s="862"/>
      <c r="D47" s="782"/>
      <c r="E47" s="750"/>
      <c r="F47" s="750"/>
      <c r="G47" s="750"/>
      <c r="H47" s="467"/>
      <c r="I47" s="119"/>
      <c r="J47" s="119"/>
      <c r="K47" s="470"/>
      <c r="L47" s="26"/>
      <c r="M47" s="26"/>
      <c r="N47" s="111">
        <f>$K47*$L47+$M47</f>
        <v>0</v>
      </c>
      <c r="O47" s="155" t="e">
        <f>L47/H47</f>
        <v>#DIV/0!</v>
      </c>
    </row>
    <row r="48" spans="1:15" x14ac:dyDescent="0.2">
      <c r="A48" s="118">
        <v>2</v>
      </c>
      <c r="B48" s="861"/>
      <c r="C48" s="862"/>
      <c r="D48" s="782"/>
      <c r="E48" s="750"/>
      <c r="F48" s="750"/>
      <c r="G48" s="750"/>
      <c r="H48" s="467"/>
      <c r="I48" s="119"/>
      <c r="J48" s="119"/>
      <c r="K48" s="470"/>
      <c r="L48" s="26"/>
      <c r="M48" s="26"/>
      <c r="N48" s="111">
        <f>$K48*$L48+$M48</f>
        <v>0</v>
      </c>
      <c r="O48" s="155" t="e">
        <f t="shared" ref="O48:O51" si="5">L48/H48</f>
        <v>#DIV/0!</v>
      </c>
    </row>
    <row r="49" spans="1:15" x14ac:dyDescent="0.2">
      <c r="A49" s="118">
        <v>3</v>
      </c>
      <c r="B49" s="861"/>
      <c r="C49" s="862"/>
      <c r="D49" s="782"/>
      <c r="E49" s="750"/>
      <c r="F49" s="750"/>
      <c r="G49" s="750"/>
      <c r="H49" s="467"/>
      <c r="I49" s="119"/>
      <c r="J49" s="119"/>
      <c r="K49" s="470"/>
      <c r="L49" s="26"/>
      <c r="M49" s="26"/>
      <c r="N49" s="111">
        <f>$K49*$L49+$M49</f>
        <v>0</v>
      </c>
      <c r="O49" s="155" t="e">
        <f t="shared" si="5"/>
        <v>#DIV/0!</v>
      </c>
    </row>
    <row r="50" spans="1:15" x14ac:dyDescent="0.2">
      <c r="A50" s="118">
        <v>4</v>
      </c>
      <c r="B50" s="861"/>
      <c r="C50" s="862"/>
      <c r="D50" s="782"/>
      <c r="E50" s="750"/>
      <c r="F50" s="750"/>
      <c r="G50" s="750"/>
      <c r="H50" s="467"/>
      <c r="I50" s="119"/>
      <c r="J50" s="119"/>
      <c r="K50" s="470"/>
      <c r="L50" s="26"/>
      <c r="M50" s="26"/>
      <c r="N50" s="111">
        <f>$K50*$L50+$M50</f>
        <v>0</v>
      </c>
      <c r="O50" s="155" t="e">
        <f t="shared" si="5"/>
        <v>#DIV/0!</v>
      </c>
    </row>
    <row r="51" spans="1:15" x14ac:dyDescent="0.2">
      <c r="A51" s="118">
        <v>5</v>
      </c>
      <c r="B51" s="861"/>
      <c r="C51" s="862"/>
      <c r="D51" s="782"/>
      <c r="E51" s="750"/>
      <c r="F51" s="750"/>
      <c r="G51" s="750"/>
      <c r="H51" s="468"/>
      <c r="I51" s="119"/>
      <c r="J51" s="119"/>
      <c r="K51" s="470"/>
      <c r="L51" s="83"/>
      <c r="M51" s="83"/>
      <c r="N51" s="111">
        <f>$K51*$L51+$M51</f>
        <v>0</v>
      </c>
      <c r="O51" s="155" t="e">
        <f t="shared" si="5"/>
        <v>#DIV/0!</v>
      </c>
    </row>
    <row r="52" spans="1:15" ht="12" thickBot="1" x14ac:dyDescent="0.25">
      <c r="A52" s="863" t="s">
        <v>190</v>
      </c>
      <c r="B52" s="864"/>
      <c r="C52" s="865"/>
      <c r="D52" s="784"/>
      <c r="E52" s="759"/>
      <c r="F52" s="759"/>
      <c r="G52" s="759"/>
      <c r="H52" s="465">
        <f>IF(B47="",,(H47/12*K47)+(H48/12*K48)+(H49/12*K49)+(H50/12*K50)+(H51/12*K51))</f>
        <v>0</v>
      </c>
      <c r="I52" s="94"/>
      <c r="J52" s="94"/>
      <c r="K52" s="95"/>
      <c r="L52" s="96"/>
      <c r="M52" s="96"/>
      <c r="N52" s="794">
        <f>SUM(N47:N51)</f>
        <v>0</v>
      </c>
    </row>
    <row r="53" spans="1:15" x14ac:dyDescent="0.2">
      <c r="A53" s="866" t="s">
        <v>69</v>
      </c>
      <c r="B53" s="867"/>
      <c r="C53" s="868"/>
      <c r="D53" s="781"/>
      <c r="E53" s="755"/>
      <c r="F53" s="755"/>
      <c r="G53" s="755"/>
      <c r="H53" s="97"/>
      <c r="I53" s="98"/>
      <c r="J53" s="98"/>
      <c r="K53" s="82"/>
      <c r="L53" s="88"/>
      <c r="M53" s="88"/>
      <c r="N53" s="90"/>
    </row>
    <row r="54" spans="1:15" x14ac:dyDescent="0.2">
      <c r="A54" s="118">
        <v>1</v>
      </c>
      <c r="B54" s="861"/>
      <c r="C54" s="862"/>
      <c r="D54" s="782"/>
      <c r="E54" s="750"/>
      <c r="F54" s="750"/>
      <c r="G54" s="750"/>
      <c r="H54" s="467"/>
      <c r="I54" s="25"/>
      <c r="J54" s="25"/>
      <c r="K54" s="470"/>
      <c r="L54" s="26"/>
      <c r="M54" s="26"/>
      <c r="N54" s="111">
        <f>$K54*$L54+$M54</f>
        <v>0</v>
      </c>
      <c r="O54" s="155" t="e">
        <f>L54/H54</f>
        <v>#DIV/0!</v>
      </c>
    </row>
    <row r="55" spans="1:15" x14ac:dyDescent="0.2">
      <c r="A55" s="118">
        <v>2</v>
      </c>
      <c r="B55" s="880"/>
      <c r="C55" s="881"/>
      <c r="D55" s="786"/>
      <c r="E55" s="758"/>
      <c r="F55" s="758"/>
      <c r="G55" s="758"/>
      <c r="H55" s="467"/>
      <c r="I55" s="25"/>
      <c r="J55" s="25"/>
      <c r="K55" s="470"/>
      <c r="L55" s="26"/>
      <c r="M55" s="26"/>
      <c r="N55" s="111">
        <f>$K55*$L55+$M55</f>
        <v>0</v>
      </c>
      <c r="O55" s="155" t="e">
        <f>L55/H55</f>
        <v>#DIV/0!</v>
      </c>
    </row>
    <row r="56" spans="1:15" x14ac:dyDescent="0.2">
      <c r="A56" s="118">
        <v>3</v>
      </c>
      <c r="B56" s="869"/>
      <c r="C56" s="870"/>
      <c r="D56" s="783"/>
      <c r="E56" s="751"/>
      <c r="F56" s="751"/>
      <c r="G56" s="751"/>
      <c r="H56" s="469"/>
      <c r="I56" s="25"/>
      <c r="J56" s="25"/>
      <c r="K56" s="470"/>
      <c r="L56" s="26"/>
      <c r="M56" s="26"/>
      <c r="N56" s="111">
        <f>$K56*$L56+$M56</f>
        <v>0</v>
      </c>
      <c r="O56" s="155" t="e">
        <f>L56/H56</f>
        <v>#DIV/0!</v>
      </c>
    </row>
    <row r="57" spans="1:15" ht="12" thickBot="1" x14ac:dyDescent="0.25">
      <c r="A57" s="863" t="s">
        <v>190</v>
      </c>
      <c r="B57" s="864"/>
      <c r="C57" s="865"/>
      <c r="D57" s="784"/>
      <c r="E57" s="759"/>
      <c r="F57" s="759"/>
      <c r="G57" s="759"/>
      <c r="H57" s="465">
        <f>IF(B54="",,(H54/12*K54)+(H55/12*K55)+(H56/12*K56))</f>
        <v>0</v>
      </c>
      <c r="I57" s="84"/>
      <c r="J57" s="84"/>
      <c r="K57" s="85"/>
      <c r="L57" s="92"/>
      <c r="M57" s="93"/>
      <c r="N57" s="110">
        <f>SUM(N54:N56)</f>
        <v>0</v>
      </c>
    </row>
    <row r="58" spans="1:15" x14ac:dyDescent="0.2">
      <c r="A58" s="866" t="s">
        <v>70</v>
      </c>
      <c r="B58" s="867"/>
      <c r="C58" s="868"/>
      <c r="D58" s="781"/>
      <c r="E58" s="755"/>
      <c r="F58" s="755"/>
      <c r="G58" s="755"/>
      <c r="H58" s="81"/>
      <c r="I58" s="81"/>
      <c r="J58" s="81"/>
      <c r="K58" s="82"/>
      <c r="L58" s="81"/>
      <c r="M58" s="81"/>
      <c r="N58" s="158"/>
    </row>
    <row r="59" spans="1:15" x14ac:dyDescent="0.2">
      <c r="A59" s="118">
        <v>1</v>
      </c>
      <c r="B59" s="861"/>
      <c r="C59" s="862"/>
      <c r="D59" s="782"/>
      <c r="E59" s="750"/>
      <c r="F59" s="750"/>
      <c r="G59" s="750"/>
      <c r="H59" s="467"/>
      <c r="I59" s="27"/>
      <c r="J59" s="27"/>
      <c r="K59" s="470"/>
      <c r="L59" s="26"/>
      <c r="M59" s="26"/>
      <c r="N59" s="111">
        <f t="shared" ref="N59:N68" si="6">$K59*$L59+$M59</f>
        <v>0</v>
      </c>
      <c r="O59" s="155" t="e">
        <f>L59/H59</f>
        <v>#DIV/0!</v>
      </c>
    </row>
    <row r="60" spans="1:15" x14ac:dyDescent="0.2">
      <c r="A60" s="118">
        <v>2</v>
      </c>
      <c r="B60" s="861"/>
      <c r="C60" s="862"/>
      <c r="D60" s="782"/>
      <c r="E60" s="750"/>
      <c r="F60" s="750"/>
      <c r="G60" s="750"/>
      <c r="H60" s="467"/>
      <c r="I60" s="27"/>
      <c r="J60" s="27"/>
      <c r="K60" s="470"/>
      <c r="L60" s="26"/>
      <c r="M60" s="26"/>
      <c r="N60" s="111">
        <f t="shared" si="6"/>
        <v>0</v>
      </c>
      <c r="O60" s="155" t="e">
        <f>L60/H60</f>
        <v>#DIV/0!</v>
      </c>
    </row>
    <row r="61" spans="1:15" x14ac:dyDescent="0.2">
      <c r="A61" s="118">
        <v>3</v>
      </c>
      <c r="B61" s="861"/>
      <c r="C61" s="862"/>
      <c r="D61" s="782"/>
      <c r="E61" s="750"/>
      <c r="F61" s="750"/>
      <c r="G61" s="750"/>
      <c r="H61" s="467"/>
      <c r="I61" s="27"/>
      <c r="J61" s="27"/>
      <c r="K61" s="470"/>
      <c r="L61" s="26"/>
      <c r="M61" s="26"/>
      <c r="N61" s="111">
        <f t="shared" si="6"/>
        <v>0</v>
      </c>
      <c r="O61" s="155" t="e">
        <f t="shared" ref="O61:O68" si="7">L61/H61</f>
        <v>#DIV/0!</v>
      </c>
    </row>
    <row r="62" spans="1:15" x14ac:dyDescent="0.2">
      <c r="A62" s="118">
        <v>4</v>
      </c>
      <c r="B62" s="861"/>
      <c r="C62" s="862"/>
      <c r="D62" s="782"/>
      <c r="E62" s="750"/>
      <c r="F62" s="750"/>
      <c r="G62" s="750"/>
      <c r="H62" s="467"/>
      <c r="I62" s="27"/>
      <c r="J62" s="27"/>
      <c r="K62" s="470"/>
      <c r="L62" s="26"/>
      <c r="M62" s="26"/>
      <c r="N62" s="111">
        <f t="shared" si="6"/>
        <v>0</v>
      </c>
      <c r="O62" s="155" t="e">
        <f t="shared" si="7"/>
        <v>#DIV/0!</v>
      </c>
    </row>
    <row r="63" spans="1:15" x14ac:dyDescent="0.2">
      <c r="A63" s="118">
        <v>5</v>
      </c>
      <c r="B63" s="861"/>
      <c r="C63" s="862"/>
      <c r="D63" s="782"/>
      <c r="E63" s="750"/>
      <c r="F63" s="750"/>
      <c r="G63" s="750"/>
      <c r="H63" s="467"/>
      <c r="I63" s="27"/>
      <c r="J63" s="27"/>
      <c r="K63" s="470"/>
      <c r="L63" s="26"/>
      <c r="M63" s="26"/>
      <c r="N63" s="111">
        <f t="shared" si="6"/>
        <v>0</v>
      </c>
      <c r="O63" s="155" t="e">
        <f t="shared" si="7"/>
        <v>#DIV/0!</v>
      </c>
    </row>
    <row r="64" spans="1:15" x14ac:dyDescent="0.2">
      <c r="A64" s="118">
        <v>6</v>
      </c>
      <c r="B64" s="861"/>
      <c r="C64" s="862"/>
      <c r="D64" s="782"/>
      <c r="E64" s="750"/>
      <c r="F64" s="750"/>
      <c r="G64" s="750"/>
      <c r="H64" s="467"/>
      <c r="I64" s="27"/>
      <c r="J64" s="27"/>
      <c r="K64" s="470"/>
      <c r="L64" s="26"/>
      <c r="M64" s="26"/>
      <c r="N64" s="111">
        <f t="shared" si="6"/>
        <v>0</v>
      </c>
      <c r="O64" s="155" t="e">
        <f t="shared" si="7"/>
        <v>#DIV/0!</v>
      </c>
    </row>
    <row r="65" spans="1:15" x14ac:dyDescent="0.2">
      <c r="A65" s="118">
        <v>7</v>
      </c>
      <c r="B65" s="861"/>
      <c r="C65" s="862"/>
      <c r="D65" s="782"/>
      <c r="E65" s="750"/>
      <c r="F65" s="750"/>
      <c r="G65" s="750"/>
      <c r="H65" s="467"/>
      <c r="I65" s="27"/>
      <c r="J65" s="27"/>
      <c r="K65" s="470"/>
      <c r="L65" s="26"/>
      <c r="M65" s="26"/>
      <c r="N65" s="111">
        <f t="shared" si="6"/>
        <v>0</v>
      </c>
      <c r="O65" s="155" t="e">
        <f t="shared" si="7"/>
        <v>#DIV/0!</v>
      </c>
    </row>
    <row r="66" spans="1:15" x14ac:dyDescent="0.2">
      <c r="A66" s="118">
        <v>8</v>
      </c>
      <c r="B66" s="861"/>
      <c r="C66" s="862"/>
      <c r="D66" s="782"/>
      <c r="E66" s="750"/>
      <c r="F66" s="750"/>
      <c r="G66" s="750"/>
      <c r="H66" s="467"/>
      <c r="I66" s="27"/>
      <c r="J66" s="27"/>
      <c r="K66" s="470"/>
      <c r="L66" s="26"/>
      <c r="M66" s="26"/>
      <c r="N66" s="111">
        <f t="shared" si="6"/>
        <v>0</v>
      </c>
      <c r="O66" s="155" t="e">
        <f t="shared" si="7"/>
        <v>#DIV/0!</v>
      </c>
    </row>
    <row r="67" spans="1:15" x14ac:dyDescent="0.2">
      <c r="A67" s="118">
        <v>9</v>
      </c>
      <c r="B67" s="861"/>
      <c r="C67" s="862"/>
      <c r="D67" s="782"/>
      <c r="E67" s="750"/>
      <c r="F67" s="750"/>
      <c r="G67" s="750"/>
      <c r="H67" s="467"/>
      <c r="I67" s="27"/>
      <c r="J67" s="27"/>
      <c r="K67" s="470"/>
      <c r="L67" s="26"/>
      <c r="M67" s="26"/>
      <c r="N67" s="111">
        <f t="shared" si="6"/>
        <v>0</v>
      </c>
      <c r="O67" s="155" t="e">
        <f t="shared" si="7"/>
        <v>#DIV/0!</v>
      </c>
    </row>
    <row r="68" spans="1:15" x14ac:dyDescent="0.2">
      <c r="A68" s="118">
        <v>10</v>
      </c>
      <c r="B68" s="869"/>
      <c r="C68" s="870"/>
      <c r="D68" s="783"/>
      <c r="E68" s="751"/>
      <c r="F68" s="751"/>
      <c r="G68" s="751"/>
      <c r="H68" s="467"/>
      <c r="I68" s="119"/>
      <c r="J68" s="119"/>
      <c r="K68" s="470"/>
      <c r="L68" s="26"/>
      <c r="M68" s="26"/>
      <c r="N68" s="111">
        <f t="shared" si="6"/>
        <v>0</v>
      </c>
      <c r="O68" s="155" t="e">
        <f t="shared" si="7"/>
        <v>#DIV/0!</v>
      </c>
    </row>
    <row r="69" spans="1:15" ht="12" thickBot="1" x14ac:dyDescent="0.25">
      <c r="A69" s="863" t="s">
        <v>190</v>
      </c>
      <c r="B69" s="864"/>
      <c r="C69" s="865"/>
      <c r="D69" s="784"/>
      <c r="E69" s="759"/>
      <c r="F69" s="759"/>
      <c r="G69" s="759"/>
      <c r="H69" s="465">
        <f>IF(B59="",,(H59/12*K59)+(H60/12*K60)+(H61/12*K61)+(H62/12*K62)+(H63/12*K63)+(H64/12*K64)+(H65/12*K65)+(H66/12*K66)+(H67/12*K67)+(H68/12*K68))</f>
        <v>0</v>
      </c>
      <c r="I69" s="84"/>
      <c r="J69" s="84"/>
      <c r="K69" s="85"/>
      <c r="L69" s="92"/>
      <c r="M69" s="92"/>
      <c r="N69" s="112">
        <f>SUM(N59:N68)</f>
        <v>0</v>
      </c>
    </row>
    <row r="70" spans="1:15" x14ac:dyDescent="0.2">
      <c r="A70" s="866" t="s">
        <v>71</v>
      </c>
      <c r="B70" s="867"/>
      <c r="C70" s="868"/>
      <c r="D70" s="785"/>
      <c r="E70" s="776"/>
      <c r="F70" s="776"/>
      <c r="G70" s="776"/>
      <c r="H70" s="80"/>
      <c r="I70" s="80"/>
      <c r="J70" s="80"/>
      <c r="K70" s="62"/>
      <c r="L70" s="80"/>
      <c r="M70" s="80"/>
      <c r="N70" s="158"/>
    </row>
    <row r="71" spans="1:15" x14ac:dyDescent="0.2">
      <c r="A71" s="118">
        <v>1</v>
      </c>
      <c r="B71" s="861"/>
      <c r="C71" s="862"/>
      <c r="D71" s="782"/>
      <c r="E71" s="750"/>
      <c r="F71" s="750"/>
      <c r="G71" s="750"/>
      <c r="H71" s="467"/>
      <c r="I71" s="119"/>
      <c r="J71" s="119"/>
      <c r="K71" s="470"/>
      <c r="L71" s="26"/>
      <c r="M71" s="26"/>
      <c r="N71" s="111">
        <f>$K71*$L71+$M71</f>
        <v>0</v>
      </c>
      <c r="O71" s="155" t="e">
        <f>L71/H71</f>
        <v>#DIV/0!</v>
      </c>
    </row>
    <row r="72" spans="1:15" x14ac:dyDescent="0.2">
      <c r="A72" s="118">
        <v>2</v>
      </c>
      <c r="B72" s="861"/>
      <c r="C72" s="862"/>
      <c r="D72" s="782"/>
      <c r="E72" s="750"/>
      <c r="F72" s="750"/>
      <c r="G72" s="750"/>
      <c r="H72" s="467"/>
      <c r="I72" s="119"/>
      <c r="J72" s="119"/>
      <c r="K72" s="470"/>
      <c r="L72" s="26"/>
      <c r="M72" s="26"/>
      <c r="N72" s="111">
        <f t="shared" ref="N72:N75" si="8">$K72*$L72+$M72</f>
        <v>0</v>
      </c>
      <c r="O72" s="155" t="e">
        <f t="shared" ref="O72:O75" si="9">L72/H72</f>
        <v>#DIV/0!</v>
      </c>
    </row>
    <row r="73" spans="1:15" x14ac:dyDescent="0.2">
      <c r="A73" s="118">
        <v>3</v>
      </c>
      <c r="B73" s="861"/>
      <c r="C73" s="862"/>
      <c r="D73" s="782"/>
      <c r="E73" s="750"/>
      <c r="F73" s="750"/>
      <c r="G73" s="750"/>
      <c r="H73" s="467"/>
      <c r="I73" s="119"/>
      <c r="J73" s="119"/>
      <c r="K73" s="470"/>
      <c r="L73" s="26"/>
      <c r="M73" s="26"/>
      <c r="N73" s="111">
        <f t="shared" si="8"/>
        <v>0</v>
      </c>
      <c r="O73" s="155" t="e">
        <f t="shared" si="9"/>
        <v>#DIV/0!</v>
      </c>
    </row>
    <row r="74" spans="1:15" x14ac:dyDescent="0.2">
      <c r="A74" s="118">
        <v>4</v>
      </c>
      <c r="B74" s="861"/>
      <c r="C74" s="862"/>
      <c r="D74" s="782"/>
      <c r="E74" s="750"/>
      <c r="F74" s="750"/>
      <c r="G74" s="750"/>
      <c r="H74" s="467"/>
      <c r="I74" s="119"/>
      <c r="J74" s="119"/>
      <c r="K74" s="470"/>
      <c r="L74" s="26"/>
      <c r="M74" s="26"/>
      <c r="N74" s="111">
        <f t="shared" si="8"/>
        <v>0</v>
      </c>
      <c r="O74" s="155" t="e">
        <f t="shared" si="9"/>
        <v>#DIV/0!</v>
      </c>
    </row>
    <row r="75" spans="1:15" x14ac:dyDescent="0.2">
      <c r="A75" s="118">
        <v>5</v>
      </c>
      <c r="B75" s="861"/>
      <c r="C75" s="862"/>
      <c r="D75" s="782"/>
      <c r="E75" s="750"/>
      <c r="F75" s="750"/>
      <c r="G75" s="750"/>
      <c r="H75" s="467"/>
      <c r="I75" s="119"/>
      <c r="J75" s="119"/>
      <c r="K75" s="470"/>
      <c r="L75" s="26"/>
      <c r="M75" s="26"/>
      <c r="N75" s="111">
        <f t="shared" si="8"/>
        <v>0</v>
      </c>
      <c r="O75" s="155" t="e">
        <f t="shared" si="9"/>
        <v>#DIV/0!</v>
      </c>
    </row>
    <row r="76" spans="1:15" ht="12" thickBot="1" x14ac:dyDescent="0.25">
      <c r="A76" s="863" t="s">
        <v>190</v>
      </c>
      <c r="B76" s="864"/>
      <c r="C76" s="865"/>
      <c r="D76" s="784"/>
      <c r="E76" s="759"/>
      <c r="F76" s="759"/>
      <c r="G76" s="759"/>
      <c r="H76" s="465">
        <f>IF(B71="",,(H71/12*K71)+(H72/12*K72)+(H73/12*K73)+(H74/12*K74)+(H75/12*K75))</f>
        <v>0</v>
      </c>
      <c r="I76" s="120"/>
      <c r="J76" s="84"/>
      <c r="K76" s="85"/>
      <c r="L76" s="92"/>
      <c r="M76" s="92"/>
      <c r="N76" s="112">
        <f>SUM(N71:N75)</f>
        <v>0</v>
      </c>
    </row>
    <row r="77" spans="1:15" x14ac:dyDescent="0.2">
      <c r="A77" s="866" t="s">
        <v>72</v>
      </c>
      <c r="B77" s="867"/>
      <c r="C77" s="868"/>
      <c r="D77" s="781"/>
      <c r="E77" s="755"/>
      <c r="F77" s="755"/>
      <c r="G77" s="755"/>
      <c r="H77" s="97"/>
      <c r="I77" s="81"/>
      <c r="J77" s="81"/>
      <c r="K77" s="82"/>
      <c r="L77" s="88"/>
      <c r="M77" s="88"/>
      <c r="N77" s="159"/>
    </row>
    <row r="78" spans="1:15" x14ac:dyDescent="0.2">
      <c r="A78" s="118">
        <v>1</v>
      </c>
      <c r="B78" s="861"/>
      <c r="C78" s="862"/>
      <c r="D78" s="782"/>
      <c r="E78" s="750"/>
      <c r="F78" s="750"/>
      <c r="G78" s="750"/>
      <c r="H78" s="467"/>
      <c r="I78" s="27"/>
      <c r="J78" s="27"/>
      <c r="K78" s="470"/>
      <c r="L78" s="26"/>
      <c r="M78" s="26"/>
      <c r="N78" s="111">
        <f>$K78*$L78+$M78</f>
        <v>0</v>
      </c>
      <c r="O78" s="155" t="e">
        <f>L78/H78</f>
        <v>#DIV/0!</v>
      </c>
    </row>
    <row r="79" spans="1:15" x14ac:dyDescent="0.2">
      <c r="A79" s="118">
        <v>2</v>
      </c>
      <c r="B79" s="861"/>
      <c r="C79" s="862"/>
      <c r="D79" s="782"/>
      <c r="E79" s="750"/>
      <c r="F79" s="750"/>
      <c r="G79" s="750"/>
      <c r="H79" s="467"/>
      <c r="I79" s="119"/>
      <c r="J79" s="119"/>
      <c r="K79" s="470"/>
      <c r="L79" s="26"/>
      <c r="M79" s="26"/>
      <c r="N79" s="111">
        <f t="shared" ref="N79:N87" si="10">$K79*$L79+$M79</f>
        <v>0</v>
      </c>
      <c r="O79" s="155" t="e">
        <f t="shared" ref="O79:O87" si="11">L79/H79</f>
        <v>#DIV/0!</v>
      </c>
    </row>
    <row r="80" spans="1:15" x14ac:dyDescent="0.2">
      <c r="A80" s="118">
        <v>3</v>
      </c>
      <c r="B80" s="861"/>
      <c r="C80" s="862"/>
      <c r="D80" s="782"/>
      <c r="E80" s="750"/>
      <c r="F80" s="750"/>
      <c r="G80" s="750"/>
      <c r="H80" s="467"/>
      <c r="I80" s="119"/>
      <c r="J80" s="119"/>
      <c r="K80" s="470"/>
      <c r="L80" s="26"/>
      <c r="M80" s="26"/>
      <c r="N80" s="111">
        <f t="shared" si="10"/>
        <v>0</v>
      </c>
      <c r="O80" s="155" t="e">
        <f t="shared" si="11"/>
        <v>#DIV/0!</v>
      </c>
    </row>
    <row r="81" spans="1:15" x14ac:dyDescent="0.2">
      <c r="A81" s="118">
        <v>4</v>
      </c>
      <c r="B81" s="861"/>
      <c r="C81" s="862"/>
      <c r="D81" s="782"/>
      <c r="E81" s="750"/>
      <c r="F81" s="750"/>
      <c r="G81" s="750"/>
      <c r="H81" s="467"/>
      <c r="I81" s="119"/>
      <c r="J81" s="119"/>
      <c r="K81" s="470"/>
      <c r="L81" s="26"/>
      <c r="M81" s="26"/>
      <c r="N81" s="111">
        <f t="shared" si="10"/>
        <v>0</v>
      </c>
      <c r="O81" s="155" t="e">
        <f t="shared" si="11"/>
        <v>#DIV/0!</v>
      </c>
    </row>
    <row r="82" spans="1:15" x14ac:dyDescent="0.2">
      <c r="A82" s="118">
        <v>5</v>
      </c>
      <c r="B82" s="861"/>
      <c r="C82" s="862"/>
      <c r="D82" s="782"/>
      <c r="E82" s="750"/>
      <c r="F82" s="750"/>
      <c r="G82" s="750"/>
      <c r="H82" s="467"/>
      <c r="I82" s="119"/>
      <c r="J82" s="119"/>
      <c r="K82" s="470"/>
      <c r="L82" s="26"/>
      <c r="M82" s="26"/>
      <c r="N82" s="111">
        <f t="shared" si="10"/>
        <v>0</v>
      </c>
      <c r="O82" s="155" t="e">
        <f t="shared" si="11"/>
        <v>#DIV/0!</v>
      </c>
    </row>
    <row r="83" spans="1:15" x14ac:dyDescent="0.2">
      <c r="A83" s="118">
        <v>6</v>
      </c>
      <c r="B83" s="861"/>
      <c r="C83" s="862"/>
      <c r="D83" s="782"/>
      <c r="E83" s="750"/>
      <c r="F83" s="750"/>
      <c r="G83" s="750"/>
      <c r="H83" s="467"/>
      <c r="I83" s="119"/>
      <c r="J83" s="119"/>
      <c r="K83" s="470"/>
      <c r="L83" s="26"/>
      <c r="M83" s="26"/>
      <c r="N83" s="111">
        <f t="shared" si="10"/>
        <v>0</v>
      </c>
      <c r="O83" s="155" t="e">
        <f t="shared" si="11"/>
        <v>#DIV/0!</v>
      </c>
    </row>
    <row r="84" spans="1:15" x14ac:dyDescent="0.2">
      <c r="A84" s="118">
        <v>7</v>
      </c>
      <c r="B84" s="861"/>
      <c r="C84" s="862"/>
      <c r="D84" s="782"/>
      <c r="E84" s="750"/>
      <c r="F84" s="750"/>
      <c r="G84" s="750"/>
      <c r="H84" s="467"/>
      <c r="I84" s="119"/>
      <c r="J84" s="119"/>
      <c r="K84" s="470"/>
      <c r="L84" s="26"/>
      <c r="M84" s="26"/>
      <c r="N84" s="111">
        <f t="shared" si="10"/>
        <v>0</v>
      </c>
      <c r="O84" s="155" t="e">
        <f t="shared" si="11"/>
        <v>#DIV/0!</v>
      </c>
    </row>
    <row r="85" spans="1:15" x14ac:dyDescent="0.2">
      <c r="A85" s="118">
        <v>8</v>
      </c>
      <c r="B85" s="861"/>
      <c r="C85" s="862"/>
      <c r="D85" s="782"/>
      <c r="E85" s="750"/>
      <c r="F85" s="750"/>
      <c r="G85" s="750"/>
      <c r="H85" s="467"/>
      <c r="I85" s="119"/>
      <c r="J85" s="119"/>
      <c r="K85" s="470"/>
      <c r="L85" s="26"/>
      <c r="M85" s="26"/>
      <c r="N85" s="111">
        <f t="shared" si="10"/>
        <v>0</v>
      </c>
      <c r="O85" s="155" t="e">
        <f t="shared" si="11"/>
        <v>#DIV/0!</v>
      </c>
    </row>
    <row r="86" spans="1:15" x14ac:dyDescent="0.2">
      <c r="A86" s="118">
        <v>9</v>
      </c>
      <c r="B86" s="861"/>
      <c r="C86" s="862"/>
      <c r="D86" s="782"/>
      <c r="E86" s="750"/>
      <c r="F86" s="750"/>
      <c r="G86" s="750"/>
      <c r="H86" s="467"/>
      <c r="I86" s="119"/>
      <c r="J86" s="119"/>
      <c r="K86" s="470"/>
      <c r="L86" s="26"/>
      <c r="M86" s="26"/>
      <c r="N86" s="111">
        <f t="shared" si="10"/>
        <v>0</v>
      </c>
      <c r="O86" s="155" t="e">
        <f t="shared" si="11"/>
        <v>#DIV/0!</v>
      </c>
    </row>
    <row r="87" spans="1:15" x14ac:dyDescent="0.2">
      <c r="A87" s="118">
        <v>10</v>
      </c>
      <c r="B87" s="869"/>
      <c r="C87" s="870"/>
      <c r="D87" s="783"/>
      <c r="E87" s="751"/>
      <c r="F87" s="751"/>
      <c r="G87" s="751"/>
      <c r="H87" s="467"/>
      <c r="I87" s="119"/>
      <c r="J87" s="119"/>
      <c r="K87" s="470"/>
      <c r="L87" s="26"/>
      <c r="M87" s="26"/>
      <c r="N87" s="111">
        <f t="shared" si="10"/>
        <v>0</v>
      </c>
      <c r="O87" s="155" t="e">
        <f t="shared" si="11"/>
        <v>#DIV/0!</v>
      </c>
    </row>
    <row r="88" spans="1:15" ht="12" thickBot="1" x14ac:dyDescent="0.25">
      <c r="A88" s="877" t="s">
        <v>61</v>
      </c>
      <c r="B88" s="878"/>
      <c r="C88" s="879"/>
      <c r="D88" s="787"/>
      <c r="E88" s="756"/>
      <c r="F88" s="756"/>
      <c r="G88" s="756"/>
      <c r="H88" s="465">
        <f>IF(B78="",,(H78/12*K78)+(H79/12*K79)+(H80/12*K80)+(H81/12*K81)+(H82/12*K82)+(H83/12*K83)+(H84/12*K84)+(H85/12*K85)+(H86/12*K86)+(H87/12*K87))</f>
        <v>0</v>
      </c>
      <c r="I88" s="160"/>
      <c r="J88" s="160"/>
      <c r="K88" s="161"/>
      <c r="L88" s="162"/>
      <c r="M88" s="162"/>
      <c r="N88" s="112">
        <f>SUM(N78:N87)</f>
        <v>0</v>
      </c>
    </row>
    <row r="89" spans="1:15" x14ac:dyDescent="0.2">
      <c r="A89" s="871" t="s">
        <v>272</v>
      </c>
      <c r="B89" s="872"/>
      <c r="C89" s="873"/>
      <c r="D89" s="788"/>
      <c r="E89" s="760"/>
      <c r="F89" s="760"/>
      <c r="G89" s="760"/>
      <c r="H89" s="144"/>
      <c r="I89" s="145"/>
      <c r="J89" s="145"/>
      <c r="K89" s="146"/>
      <c r="L89" s="91"/>
      <c r="M89" s="91"/>
      <c r="N89" s="147"/>
    </row>
    <row r="90" spans="1:15" x14ac:dyDescent="0.2">
      <c r="A90" s="118">
        <v>1</v>
      </c>
      <c r="B90" s="861"/>
      <c r="C90" s="862"/>
      <c r="D90" s="782"/>
      <c r="E90" s="750"/>
      <c r="F90" s="750"/>
      <c r="G90" s="750"/>
      <c r="H90" s="467"/>
      <c r="I90" s="27"/>
      <c r="J90" s="27"/>
      <c r="K90" s="470"/>
      <c r="L90" s="26"/>
      <c r="M90" s="26"/>
      <c r="N90" s="111">
        <f>$K90*$L90+$M90</f>
        <v>0</v>
      </c>
      <c r="O90" s="155" t="e">
        <f>L90/H90</f>
        <v>#DIV/0!</v>
      </c>
    </row>
    <row r="91" spans="1:15" x14ac:dyDescent="0.2">
      <c r="A91" s="118">
        <v>2</v>
      </c>
      <c r="B91" s="875"/>
      <c r="C91" s="876"/>
      <c r="D91" s="789"/>
      <c r="E91" s="757"/>
      <c r="F91" s="757"/>
      <c r="G91" s="757"/>
      <c r="H91" s="467"/>
      <c r="I91" s="25"/>
      <c r="J91" s="25"/>
      <c r="K91" s="470"/>
      <c r="L91" s="26"/>
      <c r="M91" s="26"/>
      <c r="N91" s="111">
        <f t="shared" ref="N91:N101" si="12">$K91*$L91+$M91</f>
        <v>0</v>
      </c>
      <c r="O91" s="155" t="e">
        <f>L91/H91</f>
        <v>#DIV/0!</v>
      </c>
    </row>
    <row r="92" spans="1:15" x14ac:dyDescent="0.2">
      <c r="A92" s="118">
        <v>3</v>
      </c>
      <c r="B92" s="875"/>
      <c r="C92" s="876"/>
      <c r="D92" s="789"/>
      <c r="E92" s="757"/>
      <c r="F92" s="757"/>
      <c r="G92" s="757"/>
      <c r="H92" s="467"/>
      <c r="I92" s="27"/>
      <c r="J92" s="27"/>
      <c r="K92" s="470"/>
      <c r="L92" s="26"/>
      <c r="M92" s="26"/>
      <c r="N92" s="111">
        <f t="shared" si="12"/>
        <v>0</v>
      </c>
      <c r="O92" s="155" t="e">
        <f t="shared" ref="O92:O101" si="13">L92/H92</f>
        <v>#DIV/0!</v>
      </c>
    </row>
    <row r="93" spans="1:15" x14ac:dyDescent="0.2">
      <c r="A93" s="118">
        <v>4</v>
      </c>
      <c r="B93" s="875"/>
      <c r="C93" s="876"/>
      <c r="D93" s="789"/>
      <c r="E93" s="757"/>
      <c r="F93" s="757"/>
      <c r="G93" s="757"/>
      <c r="H93" s="467"/>
      <c r="I93" s="27"/>
      <c r="J93" s="27"/>
      <c r="K93" s="470"/>
      <c r="L93" s="26"/>
      <c r="M93" s="26"/>
      <c r="N93" s="111">
        <f t="shared" si="12"/>
        <v>0</v>
      </c>
      <c r="O93" s="155" t="e">
        <f t="shared" si="13"/>
        <v>#DIV/0!</v>
      </c>
    </row>
    <row r="94" spans="1:15" x14ac:dyDescent="0.2">
      <c r="A94" s="118">
        <v>5</v>
      </c>
      <c r="B94" s="875"/>
      <c r="C94" s="876"/>
      <c r="D94" s="789"/>
      <c r="E94" s="757"/>
      <c r="F94" s="757"/>
      <c r="G94" s="757"/>
      <c r="H94" s="467"/>
      <c r="I94" s="27"/>
      <c r="J94" s="27"/>
      <c r="K94" s="470"/>
      <c r="L94" s="26"/>
      <c r="M94" s="26"/>
      <c r="N94" s="111">
        <f t="shared" si="12"/>
        <v>0</v>
      </c>
      <c r="O94" s="155" t="e">
        <f t="shared" si="13"/>
        <v>#DIV/0!</v>
      </c>
    </row>
    <row r="95" spans="1:15" x14ac:dyDescent="0.2">
      <c r="A95" s="118">
        <v>6</v>
      </c>
      <c r="B95" s="875"/>
      <c r="C95" s="876"/>
      <c r="D95" s="789"/>
      <c r="E95" s="757"/>
      <c r="F95" s="757"/>
      <c r="G95" s="757"/>
      <c r="H95" s="467"/>
      <c r="I95" s="27"/>
      <c r="J95" s="27"/>
      <c r="K95" s="470"/>
      <c r="L95" s="26"/>
      <c r="M95" s="26"/>
      <c r="N95" s="111">
        <f t="shared" si="12"/>
        <v>0</v>
      </c>
      <c r="O95" s="155" t="e">
        <f t="shared" si="13"/>
        <v>#DIV/0!</v>
      </c>
    </row>
    <row r="96" spans="1:15" x14ac:dyDescent="0.2">
      <c r="A96" s="118">
        <v>7</v>
      </c>
      <c r="B96" s="875"/>
      <c r="C96" s="876"/>
      <c r="D96" s="789"/>
      <c r="E96" s="757"/>
      <c r="F96" s="757"/>
      <c r="G96" s="757"/>
      <c r="H96" s="467"/>
      <c r="I96" s="27"/>
      <c r="J96" s="27"/>
      <c r="K96" s="470"/>
      <c r="L96" s="26"/>
      <c r="M96" s="26"/>
      <c r="N96" s="111">
        <f t="shared" si="12"/>
        <v>0</v>
      </c>
      <c r="O96" s="155" t="e">
        <f t="shared" ref="O96:O98" si="14">L96/H96</f>
        <v>#DIV/0!</v>
      </c>
    </row>
    <row r="97" spans="1:15" x14ac:dyDescent="0.2">
      <c r="A97" s="118">
        <v>8</v>
      </c>
      <c r="B97" s="875"/>
      <c r="C97" s="876"/>
      <c r="D97" s="789"/>
      <c r="E97" s="757"/>
      <c r="F97" s="757"/>
      <c r="G97" s="757"/>
      <c r="H97" s="467"/>
      <c r="I97" s="27"/>
      <c r="J97" s="27"/>
      <c r="K97" s="470"/>
      <c r="L97" s="26"/>
      <c r="M97" s="26"/>
      <c r="N97" s="111">
        <f t="shared" si="12"/>
        <v>0</v>
      </c>
      <c r="O97" s="155" t="e">
        <f t="shared" si="14"/>
        <v>#DIV/0!</v>
      </c>
    </row>
    <row r="98" spans="1:15" x14ac:dyDescent="0.2">
      <c r="A98" s="118">
        <v>9</v>
      </c>
      <c r="B98" s="875"/>
      <c r="C98" s="876"/>
      <c r="D98" s="789"/>
      <c r="E98" s="757"/>
      <c r="F98" s="757"/>
      <c r="G98" s="757"/>
      <c r="H98" s="467"/>
      <c r="I98" s="27"/>
      <c r="J98" s="27"/>
      <c r="K98" s="470"/>
      <c r="L98" s="26"/>
      <c r="M98" s="26"/>
      <c r="N98" s="111">
        <f t="shared" si="12"/>
        <v>0</v>
      </c>
      <c r="O98" s="155" t="e">
        <f t="shared" si="14"/>
        <v>#DIV/0!</v>
      </c>
    </row>
    <row r="99" spans="1:15" x14ac:dyDescent="0.2">
      <c r="A99" s="118">
        <v>10</v>
      </c>
      <c r="B99" s="875"/>
      <c r="C99" s="876"/>
      <c r="D99" s="789"/>
      <c r="E99" s="757"/>
      <c r="F99" s="757"/>
      <c r="G99" s="757"/>
      <c r="H99" s="467"/>
      <c r="I99" s="27"/>
      <c r="J99" s="27"/>
      <c r="K99" s="470"/>
      <c r="L99" s="26"/>
      <c r="M99" s="26"/>
      <c r="N99" s="111">
        <f t="shared" si="12"/>
        <v>0</v>
      </c>
      <c r="O99" s="155" t="e">
        <f t="shared" si="13"/>
        <v>#DIV/0!</v>
      </c>
    </row>
    <row r="100" spans="1:15" x14ac:dyDescent="0.2">
      <c r="A100" s="118">
        <v>11</v>
      </c>
      <c r="B100" s="875"/>
      <c r="C100" s="876"/>
      <c r="D100" s="789"/>
      <c r="E100" s="757"/>
      <c r="F100" s="757"/>
      <c r="G100" s="757"/>
      <c r="H100" s="467"/>
      <c r="I100" s="27"/>
      <c r="J100" s="27"/>
      <c r="K100" s="470"/>
      <c r="L100" s="26"/>
      <c r="M100" s="26"/>
      <c r="N100" s="111">
        <f t="shared" si="12"/>
        <v>0</v>
      </c>
      <c r="O100" s="155" t="e">
        <f t="shared" si="13"/>
        <v>#DIV/0!</v>
      </c>
    </row>
    <row r="101" spans="1:15" x14ac:dyDescent="0.2">
      <c r="A101" s="118">
        <v>12</v>
      </c>
      <c r="B101" s="869"/>
      <c r="C101" s="870"/>
      <c r="D101" s="783"/>
      <c r="E101" s="751"/>
      <c r="F101" s="751"/>
      <c r="G101" s="751"/>
      <c r="H101" s="467"/>
      <c r="I101" s="119"/>
      <c r="J101" s="119"/>
      <c r="K101" s="470"/>
      <c r="L101" s="26"/>
      <c r="M101" s="26"/>
      <c r="N101" s="111">
        <f t="shared" si="12"/>
        <v>0</v>
      </c>
      <c r="O101" s="155" t="e">
        <f t="shared" si="13"/>
        <v>#DIV/0!</v>
      </c>
    </row>
    <row r="102" spans="1:15" ht="12" thickBot="1" x14ac:dyDescent="0.25">
      <c r="A102" s="863" t="s">
        <v>190</v>
      </c>
      <c r="B102" s="864"/>
      <c r="C102" s="865"/>
      <c r="D102" s="784"/>
      <c r="E102" s="759"/>
      <c r="F102" s="759"/>
      <c r="G102" s="759"/>
      <c r="H102" s="465">
        <f>IF(B90="",,(H90/12*K90)+(H91/12*K91)+(H92/12*K92)+(H93/12*K93)+(H94/12*K94)+(H95/12*K95)+(H96/12*K96)+(H97/12*K97)+(H98/12*K98)+(H99/12*K99)+(H100/12*K100)+(H101/12*K101))</f>
        <v>0</v>
      </c>
      <c r="I102" s="160"/>
      <c r="J102" s="160"/>
      <c r="K102" s="163"/>
      <c r="L102" s="162"/>
      <c r="M102" s="162"/>
      <c r="N102" s="112">
        <f>SUM(N90:N101)</f>
        <v>0</v>
      </c>
    </row>
    <row r="104" spans="1:15" x14ac:dyDescent="0.2">
      <c r="H104" s="447"/>
    </row>
    <row r="107" spans="1:15" ht="13.2" x14ac:dyDescent="0.25">
      <c r="B107" s="164"/>
      <c r="C107" s="165"/>
      <c r="D107" s="790"/>
      <c r="E107" s="165"/>
      <c r="F107" s="165"/>
      <c r="G107" s="165"/>
      <c r="H107" s="156"/>
      <c r="I107" s="874"/>
      <c r="J107" s="874"/>
      <c r="K107" s="165"/>
      <c r="L107" s="166"/>
      <c r="M107" s="166"/>
      <c r="N107" s="156"/>
    </row>
  </sheetData>
  <mergeCells count="103">
    <mergeCell ref="B35:C35"/>
    <mergeCell ref="A2:N2"/>
    <mergeCell ref="A3:N3"/>
    <mergeCell ref="B4:C4"/>
    <mergeCell ref="J4:N4"/>
    <mergeCell ref="A6:C7"/>
    <mergeCell ref="H6:H7"/>
    <mergeCell ref="K6:K7"/>
    <mergeCell ref="B25:C25"/>
    <mergeCell ref="B26:C26"/>
    <mergeCell ref="A8:C8"/>
    <mergeCell ref="B12:C12"/>
    <mergeCell ref="A14:C14"/>
    <mergeCell ref="B9:C9"/>
    <mergeCell ref="B10:C10"/>
    <mergeCell ref="B15:C15"/>
    <mergeCell ref="B16:C16"/>
    <mergeCell ref="B17:C17"/>
    <mergeCell ref="B11:C11"/>
    <mergeCell ref="A13:C13"/>
    <mergeCell ref="B84:C84"/>
    <mergeCell ref="B55:C55"/>
    <mergeCell ref="B24:C24"/>
    <mergeCell ref="B18:C18"/>
    <mergeCell ref="B19:C19"/>
    <mergeCell ref="B20:C20"/>
    <mergeCell ref="B21:C21"/>
    <mergeCell ref="B22:C22"/>
    <mergeCell ref="B23:C23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A46:C46"/>
    <mergeCell ref="B47:C47"/>
    <mergeCell ref="B42:C42"/>
    <mergeCell ref="B43:C43"/>
    <mergeCell ref="B44:C44"/>
    <mergeCell ref="B34:C34"/>
    <mergeCell ref="A89:C89"/>
    <mergeCell ref="B78:C78"/>
    <mergeCell ref="I107:J107"/>
    <mergeCell ref="B90:C90"/>
    <mergeCell ref="B91:C91"/>
    <mergeCell ref="B92:C92"/>
    <mergeCell ref="B93:C93"/>
    <mergeCell ref="B94:C94"/>
    <mergeCell ref="B95:C95"/>
    <mergeCell ref="B98:C98"/>
    <mergeCell ref="B99:C99"/>
    <mergeCell ref="B100:C100"/>
    <mergeCell ref="B101:C101"/>
    <mergeCell ref="A102:C102"/>
    <mergeCell ref="B79:C79"/>
    <mergeCell ref="B80:C80"/>
    <mergeCell ref="B86:C86"/>
    <mergeCell ref="B87:C87"/>
    <mergeCell ref="B82:C82"/>
    <mergeCell ref="B83:C83"/>
    <mergeCell ref="A88:C88"/>
    <mergeCell ref="B96:C96"/>
    <mergeCell ref="B97:C97"/>
    <mergeCell ref="B85:C85"/>
    <mergeCell ref="B36:C36"/>
    <mergeCell ref="B37:C37"/>
    <mergeCell ref="B38:C38"/>
    <mergeCell ref="B39:C39"/>
    <mergeCell ref="B71:C71"/>
    <mergeCell ref="B56:C56"/>
    <mergeCell ref="A45:C45"/>
    <mergeCell ref="A52:C52"/>
    <mergeCell ref="A53:C53"/>
    <mergeCell ref="B54:C54"/>
    <mergeCell ref="B48:C48"/>
    <mergeCell ref="B49:C49"/>
    <mergeCell ref="B50:C50"/>
    <mergeCell ref="B51:C51"/>
    <mergeCell ref="B73:C73"/>
    <mergeCell ref="B74:C74"/>
    <mergeCell ref="B75:C75"/>
    <mergeCell ref="A76:C76"/>
    <mergeCell ref="A77:C77"/>
    <mergeCell ref="B81:C81"/>
    <mergeCell ref="B72:C72"/>
    <mergeCell ref="A57:C57"/>
    <mergeCell ref="A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C69"/>
    <mergeCell ref="A70:C70"/>
  </mergeCells>
  <printOptions horizontalCentered="1"/>
  <pageMargins left="0.31496062992125984" right="0.31496062992125984" top="0.62992125984251968" bottom="0.59055118110236227" header="0.51181102362204722" footer="0.31496062992125984"/>
  <pageSetup paperSize="9" fitToHeight="0" orientation="landscape" r:id="rId1"/>
  <headerFooter alignWithMargins="0">
    <oddFooter>&amp;C&amp;P&amp;R&amp;"Arial Narrow,Normal"Formulaire comptes - version 11.02.2020 / SPAJ-VL</oddFooter>
  </headerFooter>
  <rowBreaks count="2" manualBreakCount="2">
    <brk id="45" max="13" man="1"/>
    <brk id="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18</vt:i4>
      </vt:variant>
    </vt:vector>
  </HeadingPairs>
  <TitlesOfParts>
    <vt:vector size="33" baseType="lpstr">
      <vt:lpstr>Instructions + formulaire</vt:lpstr>
      <vt:lpstr>1. Bilan</vt:lpstr>
      <vt:lpstr>2. Résultat</vt:lpstr>
      <vt:lpstr>3. Ecarts - Justificatif</vt:lpstr>
      <vt:lpstr>4a. Annexe hors bilan</vt:lpstr>
      <vt:lpstr>4b. Investissements</vt:lpstr>
      <vt:lpstr>4c. Signature collective</vt:lpstr>
      <vt:lpstr>5. Détail personnel</vt:lpstr>
      <vt:lpstr>FACULTATIF_5. Détail personnel</vt:lpstr>
      <vt:lpstr>6. Calcul tx occ. LAE2</vt:lpstr>
      <vt:lpstr>6. Calcul tx occ. LAE3</vt:lpstr>
      <vt:lpstr>7. Horaire + subv. LAE2</vt:lpstr>
      <vt:lpstr>7. Horaire + subv.</vt:lpstr>
      <vt:lpstr>8. excédent</vt:lpstr>
      <vt:lpstr>PJ Structure</vt:lpstr>
      <vt:lpstr>'2. Résultat'!Impression_des_titres</vt:lpstr>
      <vt:lpstr>'6. Calcul tx occ. LAE2'!Impression_des_titres</vt:lpstr>
      <vt:lpstr>'6. Calcul tx occ. LAE3'!Impression_des_titres</vt:lpstr>
      <vt:lpstr>'1. Bilan'!Zone_d_impression</vt:lpstr>
      <vt:lpstr>'2. Résultat'!Zone_d_impression</vt:lpstr>
      <vt:lpstr>'3. Ecarts - Justificatif'!Zone_d_impression</vt:lpstr>
      <vt:lpstr>'4a. Annexe hors bilan'!Zone_d_impression</vt:lpstr>
      <vt:lpstr>'4b. Investissements'!Zone_d_impression</vt:lpstr>
      <vt:lpstr>'4c. Signature collective'!Zone_d_impression</vt:lpstr>
      <vt:lpstr>'5. Détail personnel'!Zone_d_impression</vt:lpstr>
      <vt:lpstr>'6. Calcul tx occ. LAE2'!Zone_d_impression</vt:lpstr>
      <vt:lpstr>'6. Calcul tx occ. LAE3'!Zone_d_impression</vt:lpstr>
      <vt:lpstr>'7. Horaire + subv.'!Zone_d_impression</vt:lpstr>
      <vt:lpstr>'7. Horaire + subv. LAE2'!Zone_d_impression</vt:lpstr>
      <vt:lpstr>'8. excédent'!Zone_d_impression</vt:lpstr>
      <vt:lpstr>'FACULTATIF_5. Détail personnel'!Zone_d_impression</vt:lpstr>
      <vt:lpstr>'Instructions + formulaire'!Zone_d_impression</vt:lpstr>
      <vt:lpstr>'PJ Structure'!Zone_d_impression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Nora Sulejmanovic</cp:lastModifiedBy>
  <cp:lastPrinted>2025-08-07T11:48:29Z</cp:lastPrinted>
  <dcterms:created xsi:type="dcterms:W3CDTF">1996-03-19T10:39:18Z</dcterms:created>
  <dcterms:modified xsi:type="dcterms:W3CDTF">2026-02-02T08:38:15Z</dcterms:modified>
</cp:coreProperties>
</file>