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Direction\0 Direction et coordination\0.4. Communication et relations publiques\Communication\07_Site internet\Mise à jour contenu\UAEJ\Documents - liens\"/>
    </mc:Choice>
  </mc:AlternateContent>
  <xr:revisionPtr revIDLastSave="0" documentId="8_{7186650A-1372-4741-BD54-6951DBBCF6C1}" xr6:coauthVersionLast="47" xr6:coauthVersionMax="47" xr10:uidLastSave="{00000000-0000-0000-0000-000000000000}"/>
  <bookViews>
    <workbookView xWindow="780" yWindow="780" windowWidth="21600" windowHeight="11235" tabRatio="915" activeTab="6" xr2:uid="{00000000-000D-0000-FFFF-FFFF00000000}"/>
  </bookViews>
  <sheets>
    <sheet name="Instructions + formulaire" sheetId="7" r:id="rId1"/>
    <sheet name="2. Résultat" sheetId="34" r:id="rId2"/>
    <sheet name="3. Ecart - Justificatif" sheetId="35" r:id="rId3"/>
    <sheet name="4. Investissements" sheetId="26" r:id="rId4"/>
    <sheet name="5. Détail personnel" sheetId="17" r:id="rId5"/>
    <sheet name="ANCIEN_5. Détail personnel" sheetId="39" r:id="rId6"/>
    <sheet name="6. Calcul tx occupation" sheetId="37" r:id="rId7"/>
    <sheet name="7. Horaire + subvention" sheetId="38" r:id="rId8"/>
    <sheet name="PJ Structure" sheetId="32" r:id="rId9"/>
  </sheets>
  <definedNames>
    <definedName name="charges" localSheetId="2">#REF!</definedName>
    <definedName name="charges" localSheetId="3">#REF!</definedName>
    <definedName name="charges" localSheetId="4">#REF!</definedName>
    <definedName name="charges" localSheetId="6">#REF!</definedName>
    <definedName name="charges" localSheetId="7">#REF!</definedName>
    <definedName name="charges" localSheetId="5">#REF!</definedName>
    <definedName name="charges" localSheetId="8">'PJ Structure'!#REF!</definedName>
    <definedName name="charges">#REF!</definedName>
    <definedName name="_xlnm.Print_Titles" localSheetId="1">'2. Résultat'!$12:$14</definedName>
    <definedName name="_xlnm.Print_Titles" localSheetId="6">'6. Calcul tx occupation'!$1:$2</definedName>
    <definedName name="nbrjour" localSheetId="2">#REF!</definedName>
    <definedName name="nbrjour" localSheetId="3">#REF!</definedName>
    <definedName name="nbrjour" localSheetId="4">#REF!</definedName>
    <definedName name="nbrjour" localSheetId="6">#REF!</definedName>
    <definedName name="nbrjour" localSheetId="7">#REF!</definedName>
    <definedName name="nbrjour" localSheetId="5">#REF!</definedName>
    <definedName name="nbrjour" localSheetId="8">'PJ Structure'!#REF!</definedName>
    <definedName name="nbrjour">#REF!</definedName>
    <definedName name="recettes" localSheetId="2">#REF!</definedName>
    <definedName name="recettes" localSheetId="3">#REF!</definedName>
    <definedName name="recettes" localSheetId="4">#REF!</definedName>
    <definedName name="recettes" localSheetId="6">#REF!</definedName>
    <definedName name="recettes" localSheetId="7">#REF!</definedName>
    <definedName name="recettes" localSheetId="5">#REF!</definedName>
    <definedName name="recettes" localSheetId="8">'PJ Structure'!#REF!</definedName>
    <definedName name="recettes">#REF!</definedName>
    <definedName name="subv" localSheetId="2">#REF!</definedName>
    <definedName name="subv" localSheetId="3">#REF!</definedName>
    <definedName name="subv" localSheetId="4">#REF!</definedName>
    <definedName name="subv" localSheetId="6">#REF!</definedName>
    <definedName name="subv" localSheetId="7">#REF!</definedName>
    <definedName name="subv" localSheetId="5">#REF!</definedName>
    <definedName name="subv" localSheetId="8">'PJ Structure'!#REF!</definedName>
    <definedName name="subv">#REF!</definedName>
    <definedName name="totalcharges" localSheetId="2">#REF!</definedName>
    <definedName name="totalcharges" localSheetId="3">#REF!</definedName>
    <definedName name="totalcharges" localSheetId="4">#REF!</definedName>
    <definedName name="totalcharges" localSheetId="6">#REF!</definedName>
    <definedName name="totalcharges" localSheetId="7">#REF!</definedName>
    <definedName name="totalcharges" localSheetId="5">#REF!</definedName>
    <definedName name="totalcharges" localSheetId="8">'PJ Structure'!#REF!</definedName>
    <definedName name="totalcharges">#REF!</definedName>
    <definedName name="_xlnm.Print_Area" localSheetId="1">'2. Résultat'!$A$1:$G$121</definedName>
    <definedName name="_xlnm.Print_Area" localSheetId="2">'3. Ecart - Justificatif'!$A$1:$I$114</definedName>
    <definedName name="_xlnm.Print_Area" localSheetId="4">'5. Détail personnel'!$A$1:$E$18</definedName>
    <definedName name="_xlnm.Print_Area" localSheetId="6">'6. Calcul tx occupation'!$A$1:$K$39</definedName>
    <definedName name="_xlnm.Print_Area" localSheetId="7">'7. Horaire + subvention'!$A$1:$P$54</definedName>
    <definedName name="_xlnm.Print_Area" localSheetId="5">'ANCIEN_5. Détail personnel'!$A$1:$J$104</definedName>
    <definedName name="_xlnm.Print_Area" localSheetId="0">'Instructions + formulaire'!$A$1:$H$105</definedName>
    <definedName name="_xlnm.Print_Area" localSheetId="8">'PJ Structure'!$A$1:$J$51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7" i="38" l="1"/>
  <c r="N57" i="38"/>
  <c r="J51" i="38"/>
  <c r="P51" i="38"/>
  <c r="N51" i="38"/>
  <c r="F11" i="17"/>
  <c r="F12" i="17"/>
  <c r="F13" i="17"/>
  <c r="F14" i="17"/>
  <c r="F15" i="17"/>
  <c r="F16" i="17"/>
  <c r="F17" i="17"/>
  <c r="F10" i="17"/>
  <c r="H32" i="37" l="1"/>
  <c r="K32" i="37"/>
  <c r="P48" i="38" l="1"/>
  <c r="N48" i="38"/>
  <c r="J48" i="38"/>
  <c r="H21" i="37"/>
  <c r="K21" i="37"/>
  <c r="D99" i="39" l="1"/>
  <c r="K98" i="39"/>
  <c r="J98" i="39"/>
  <c r="K97" i="39"/>
  <c r="J97" i="39"/>
  <c r="K96" i="39"/>
  <c r="J96" i="39"/>
  <c r="K95" i="39"/>
  <c r="J95" i="39"/>
  <c r="K94" i="39"/>
  <c r="J94" i="39"/>
  <c r="K93" i="39"/>
  <c r="J93" i="39"/>
  <c r="K92" i="39"/>
  <c r="J92" i="39"/>
  <c r="K91" i="39"/>
  <c r="J91" i="39"/>
  <c r="K90" i="39"/>
  <c r="J90" i="39"/>
  <c r="K89" i="39"/>
  <c r="J89" i="39"/>
  <c r="D87" i="39"/>
  <c r="K86" i="39"/>
  <c r="J86" i="39"/>
  <c r="K85" i="39"/>
  <c r="J85" i="39"/>
  <c r="K84" i="39"/>
  <c r="J84" i="39"/>
  <c r="K83" i="39"/>
  <c r="J83" i="39"/>
  <c r="K82" i="39"/>
  <c r="J82" i="39"/>
  <c r="K81" i="39"/>
  <c r="J81" i="39"/>
  <c r="K80" i="39"/>
  <c r="J80" i="39"/>
  <c r="K79" i="39"/>
  <c r="J79" i="39"/>
  <c r="K78" i="39"/>
  <c r="J78" i="39"/>
  <c r="K77" i="39"/>
  <c r="J77" i="39"/>
  <c r="D75" i="39"/>
  <c r="K74" i="39"/>
  <c r="J74" i="39"/>
  <c r="K73" i="39"/>
  <c r="J73" i="39"/>
  <c r="K72" i="39"/>
  <c r="J72" i="39"/>
  <c r="K71" i="39"/>
  <c r="J71" i="39"/>
  <c r="K70" i="39"/>
  <c r="J70" i="39"/>
  <c r="D68" i="39"/>
  <c r="K67" i="39"/>
  <c r="J67" i="39"/>
  <c r="K66" i="39"/>
  <c r="J66" i="39"/>
  <c r="K65" i="39"/>
  <c r="J65" i="39"/>
  <c r="K64" i="39"/>
  <c r="J64" i="39"/>
  <c r="K63" i="39"/>
  <c r="J63" i="39"/>
  <c r="K62" i="39"/>
  <c r="J62" i="39"/>
  <c r="K61" i="39"/>
  <c r="J61" i="39"/>
  <c r="K60" i="39"/>
  <c r="J60" i="39"/>
  <c r="K59" i="39"/>
  <c r="J59" i="39"/>
  <c r="K58" i="39"/>
  <c r="J58" i="39"/>
  <c r="D56" i="39"/>
  <c r="K55" i="39"/>
  <c r="J55" i="39"/>
  <c r="K54" i="39"/>
  <c r="J54" i="39"/>
  <c r="J56" i="39" s="1"/>
  <c r="D52" i="39"/>
  <c r="K51" i="39"/>
  <c r="J51" i="39"/>
  <c r="K50" i="39"/>
  <c r="J50" i="39"/>
  <c r="K49" i="39"/>
  <c r="J49" i="39"/>
  <c r="K48" i="39"/>
  <c r="J48" i="39"/>
  <c r="K47" i="39"/>
  <c r="J47" i="39"/>
  <c r="D45" i="39"/>
  <c r="K44" i="39"/>
  <c r="J44" i="39"/>
  <c r="K43" i="39"/>
  <c r="J43" i="39"/>
  <c r="K42" i="39"/>
  <c r="J42" i="39"/>
  <c r="K41" i="39"/>
  <c r="J41" i="39"/>
  <c r="K40" i="39"/>
  <c r="J40" i="39"/>
  <c r="K39" i="39"/>
  <c r="J39" i="39"/>
  <c r="K38" i="39"/>
  <c r="J38" i="39"/>
  <c r="K37" i="39"/>
  <c r="J37" i="39"/>
  <c r="K36" i="39"/>
  <c r="J36" i="39"/>
  <c r="K35" i="39"/>
  <c r="J35" i="39"/>
  <c r="K34" i="39"/>
  <c r="J34" i="39"/>
  <c r="K33" i="39"/>
  <c r="J33" i="39"/>
  <c r="K32" i="39"/>
  <c r="J32" i="39"/>
  <c r="K31" i="39"/>
  <c r="J31" i="39"/>
  <c r="K30" i="39"/>
  <c r="J30" i="39"/>
  <c r="K29" i="39"/>
  <c r="J29" i="39"/>
  <c r="K28" i="39"/>
  <c r="J28" i="39"/>
  <c r="K27" i="39"/>
  <c r="J27" i="39"/>
  <c r="K26" i="39"/>
  <c r="J26" i="39"/>
  <c r="K25" i="39"/>
  <c r="J25" i="39"/>
  <c r="K24" i="39"/>
  <c r="J24" i="39"/>
  <c r="K23" i="39"/>
  <c r="J23" i="39"/>
  <c r="K22" i="39"/>
  <c r="J22" i="39"/>
  <c r="K21" i="39"/>
  <c r="J21" i="39"/>
  <c r="K20" i="39"/>
  <c r="J20" i="39"/>
  <c r="K19" i="39"/>
  <c r="J19" i="39"/>
  <c r="K18" i="39"/>
  <c r="J18" i="39"/>
  <c r="K17" i="39"/>
  <c r="J17" i="39"/>
  <c r="K16" i="39"/>
  <c r="J16" i="39"/>
  <c r="K15" i="39"/>
  <c r="J15" i="39"/>
  <c r="D13" i="39"/>
  <c r="D102" i="39" s="1"/>
  <c r="K12" i="39"/>
  <c r="J12" i="39"/>
  <c r="K11" i="39"/>
  <c r="J11" i="39"/>
  <c r="K10" i="39"/>
  <c r="J10" i="39"/>
  <c r="K9" i="39"/>
  <c r="J9" i="39"/>
  <c r="K8" i="39"/>
  <c r="J8" i="39"/>
  <c r="B3" i="39"/>
  <c r="J99" i="39" l="1"/>
  <c r="J75" i="39"/>
  <c r="J52" i="39"/>
  <c r="J13" i="39"/>
  <c r="J45" i="39"/>
  <c r="J87" i="39"/>
  <c r="J68" i="39"/>
  <c r="D101" i="39"/>
  <c r="F105" i="35"/>
  <c r="F106" i="35"/>
  <c r="F107" i="35"/>
  <c r="F104" i="35"/>
  <c r="L14" i="38" l="1"/>
  <c r="L24" i="38"/>
  <c r="L37" i="38"/>
  <c r="L34" i="38" l="1"/>
  <c r="L35" i="38"/>
  <c r="L36" i="38"/>
  <c r="L33" i="38"/>
  <c r="L22" i="38"/>
  <c r="L23" i="38" l="1"/>
  <c r="L25" i="38"/>
  <c r="L26" i="38"/>
  <c r="L11" i="38"/>
  <c r="J2" i="37" l="1"/>
  <c r="A3" i="38" l="1"/>
  <c r="A42" i="38" s="1"/>
  <c r="F12" i="34"/>
  <c r="F9" i="32"/>
  <c r="G9" i="32" s="1"/>
  <c r="I11" i="32"/>
  <c r="H11" i="32"/>
  <c r="I3" i="35"/>
  <c r="L15" i="38"/>
  <c r="N15" i="38" s="1"/>
  <c r="P15" i="38" s="1"/>
  <c r="R15" i="38" s="1"/>
  <c r="N14" i="38"/>
  <c r="P14" i="38" s="1"/>
  <c r="R14" i="38" s="1"/>
  <c r="L13" i="38"/>
  <c r="N13" i="38" s="1"/>
  <c r="P13" i="38" s="1"/>
  <c r="R13" i="38" s="1"/>
  <c r="L12" i="38"/>
  <c r="N11" i="38"/>
  <c r="I9" i="32"/>
  <c r="K25" i="37"/>
  <c r="H25" i="37"/>
  <c r="E21" i="37"/>
  <c r="H9" i="32"/>
  <c r="H38" i="32"/>
  <c r="F17" i="35"/>
  <c r="G17" i="35" s="1"/>
  <c r="H17" i="35" s="1"/>
  <c r="E28" i="35"/>
  <c r="F100" i="35"/>
  <c r="G100" i="35" s="1"/>
  <c r="H100" i="35" s="1"/>
  <c r="G105" i="35"/>
  <c r="H105" i="35" s="1"/>
  <c r="G107" i="35"/>
  <c r="H107" i="35" s="1"/>
  <c r="G104" i="35"/>
  <c r="H104" i="35" s="1"/>
  <c r="F99" i="35"/>
  <c r="G99" i="35" s="1"/>
  <c r="H99" i="35" s="1"/>
  <c r="F98" i="35"/>
  <c r="G98" i="35" s="1"/>
  <c r="H98" i="35" s="1"/>
  <c r="F90" i="35"/>
  <c r="G90" i="35" s="1"/>
  <c r="H90" i="35" s="1"/>
  <c r="F91" i="35"/>
  <c r="G91" i="35" s="1"/>
  <c r="H91" i="35" s="1"/>
  <c r="F92" i="35"/>
  <c r="G92" i="35" s="1"/>
  <c r="H92" i="35" s="1"/>
  <c r="F93" i="35"/>
  <c r="G93" i="35" s="1"/>
  <c r="H93" i="35" s="1"/>
  <c r="F94" i="35"/>
  <c r="G94" i="35" s="1"/>
  <c r="H94" i="35" s="1"/>
  <c r="F89" i="35"/>
  <c r="G89" i="35" s="1"/>
  <c r="H89" i="35" s="1"/>
  <c r="F84" i="35"/>
  <c r="F85" i="35"/>
  <c r="G85" i="35" s="1"/>
  <c r="H85" i="35" s="1"/>
  <c r="F83" i="35"/>
  <c r="G83" i="35" s="1"/>
  <c r="H83" i="35" s="1"/>
  <c r="F66" i="35"/>
  <c r="G66" i="35" s="1"/>
  <c r="H66" i="35" s="1"/>
  <c r="F67" i="35"/>
  <c r="G67" i="35" s="1"/>
  <c r="H67" i="35" s="1"/>
  <c r="F68" i="35"/>
  <c r="G68" i="35" s="1"/>
  <c r="H68" i="35" s="1"/>
  <c r="F69" i="35"/>
  <c r="F70" i="35"/>
  <c r="G70" i="35" s="1"/>
  <c r="H70" i="35" s="1"/>
  <c r="F71" i="35"/>
  <c r="G71" i="35" s="1"/>
  <c r="H71" i="35" s="1"/>
  <c r="F72" i="35"/>
  <c r="G72" i="35" s="1"/>
  <c r="H72" i="35" s="1"/>
  <c r="F73" i="35"/>
  <c r="F74" i="35"/>
  <c r="G74" i="35" s="1"/>
  <c r="H74" i="35" s="1"/>
  <c r="F75" i="35"/>
  <c r="F76" i="35"/>
  <c r="F77" i="35"/>
  <c r="G77" i="35" s="1"/>
  <c r="H77" i="35" s="1"/>
  <c r="F78" i="35"/>
  <c r="G78" i="35" s="1"/>
  <c r="H78" i="35" s="1"/>
  <c r="F79" i="35"/>
  <c r="G79" i="35" s="1"/>
  <c r="H79" i="35" s="1"/>
  <c r="F65" i="35"/>
  <c r="F64" i="35"/>
  <c r="F63" i="35"/>
  <c r="G63" i="35" s="1"/>
  <c r="H63" i="35" s="1"/>
  <c r="F58" i="35"/>
  <c r="F59" i="35"/>
  <c r="F57" i="35"/>
  <c r="F50" i="35"/>
  <c r="G50" i="35" s="1"/>
  <c r="H50" i="35" s="1"/>
  <c r="F51" i="35"/>
  <c r="F52" i="35"/>
  <c r="F53" i="35"/>
  <c r="G53" i="35" s="1"/>
  <c r="H53" i="35" s="1"/>
  <c r="F49" i="35"/>
  <c r="G49" i="35" s="1"/>
  <c r="H49" i="35" s="1"/>
  <c r="F45" i="35"/>
  <c r="G45" i="35" s="1"/>
  <c r="H45" i="35" s="1"/>
  <c r="F33" i="35"/>
  <c r="G33" i="35" s="1"/>
  <c r="H33" i="35" s="1"/>
  <c r="F32" i="35"/>
  <c r="G32" i="35" s="1"/>
  <c r="H32" i="35" s="1"/>
  <c r="F31" i="35"/>
  <c r="G31" i="35" s="1"/>
  <c r="H31" i="35" s="1"/>
  <c r="F30" i="35"/>
  <c r="F23" i="35"/>
  <c r="G23" i="35" s="1"/>
  <c r="H23" i="35" s="1"/>
  <c r="F24" i="35"/>
  <c r="G24" i="35" s="1"/>
  <c r="H24" i="35" s="1"/>
  <c r="F12" i="35"/>
  <c r="F13" i="35"/>
  <c r="G13" i="35" s="1"/>
  <c r="H13" i="35" s="1"/>
  <c r="F14" i="35"/>
  <c r="G14" i="35" s="1"/>
  <c r="H14" i="35" s="1"/>
  <c r="F15" i="35"/>
  <c r="G15" i="35" s="1"/>
  <c r="H15" i="35" s="1"/>
  <c r="F16" i="35"/>
  <c r="G16" i="35" s="1"/>
  <c r="H16" i="35" s="1"/>
  <c r="F18" i="35"/>
  <c r="G18" i="35" s="1"/>
  <c r="H18" i="35" s="1"/>
  <c r="F11" i="35"/>
  <c r="G105" i="34"/>
  <c r="H29" i="32" s="1"/>
  <c r="E37" i="26"/>
  <c r="E35" i="35"/>
  <c r="H37" i="32"/>
  <c r="H36" i="32"/>
  <c r="H35" i="32"/>
  <c r="G18" i="34"/>
  <c r="G37" i="34"/>
  <c r="H22" i="32" s="1"/>
  <c r="G56" i="34"/>
  <c r="H24" i="32" s="1"/>
  <c r="G106" i="35"/>
  <c r="H106" i="35" s="1"/>
  <c r="F102" i="35"/>
  <c r="E102" i="35"/>
  <c r="E96" i="35"/>
  <c r="E87" i="35"/>
  <c r="G84" i="35"/>
  <c r="H84" i="35" s="1"/>
  <c r="E81" i="35"/>
  <c r="G76" i="35"/>
  <c r="H76" i="35" s="1"/>
  <c r="G75" i="35"/>
  <c r="H75" i="35" s="1"/>
  <c r="G73" i="35"/>
  <c r="H73" i="35" s="1"/>
  <c r="G69" i="35"/>
  <c r="H69" i="35" s="1"/>
  <c r="G65" i="35"/>
  <c r="H65" i="35" s="1"/>
  <c r="G64" i="35"/>
  <c r="H64" i="35" s="1"/>
  <c r="E61" i="35"/>
  <c r="G59" i="35"/>
  <c r="H59" i="35" s="1"/>
  <c r="G57" i="35"/>
  <c r="H57" i="35" s="1"/>
  <c r="E55" i="35"/>
  <c r="G52" i="35"/>
  <c r="H52" i="35" s="1"/>
  <c r="G51" i="35"/>
  <c r="H51" i="35" s="1"/>
  <c r="E47" i="35"/>
  <c r="E20" i="35"/>
  <c r="G11" i="35"/>
  <c r="H11" i="35" s="1"/>
  <c r="E9" i="35"/>
  <c r="E7" i="35" s="1"/>
  <c r="G111" i="34"/>
  <c r="H30" i="32" s="1"/>
  <c r="G96" i="34"/>
  <c r="H28" i="32" s="1"/>
  <c r="G90" i="34"/>
  <c r="H27" i="32" s="1"/>
  <c r="G70" i="34"/>
  <c r="H26" i="32"/>
  <c r="G64" i="34"/>
  <c r="H25" i="32" s="1"/>
  <c r="C2" i="32"/>
  <c r="C11" i="26"/>
  <c r="D49" i="26"/>
  <c r="E17" i="26"/>
  <c r="D44" i="26" s="1"/>
  <c r="D42" i="26"/>
  <c r="D40" i="26"/>
  <c r="B3" i="17"/>
  <c r="G46" i="34"/>
  <c r="F96" i="35" l="1"/>
  <c r="F81" i="35"/>
  <c r="F87" i="35"/>
  <c r="G81" i="35"/>
  <c r="E25" i="37"/>
  <c r="G13" i="32" s="1"/>
  <c r="B21" i="37"/>
  <c r="B25" i="37"/>
  <c r="N12" i="38"/>
  <c r="P12" i="38" s="1"/>
  <c r="R12" i="38" s="1"/>
  <c r="L16" i="38"/>
  <c r="J46" i="38" s="1"/>
  <c r="I14" i="32"/>
  <c r="G48" i="34"/>
  <c r="F39" i="35" s="1"/>
  <c r="G39" i="35" s="1"/>
  <c r="H39" i="35" s="1"/>
  <c r="G51" i="34"/>
  <c r="F42" i="35" s="1"/>
  <c r="G42" i="35" s="1"/>
  <c r="H42" i="35" s="1"/>
  <c r="G52" i="34"/>
  <c r="F43" i="35" s="1"/>
  <c r="G43" i="35" s="1"/>
  <c r="H43" i="35" s="1"/>
  <c r="G53" i="34"/>
  <c r="F44" i="35" s="1"/>
  <c r="G44" i="35" s="1"/>
  <c r="H44" i="35" s="1"/>
  <c r="G49" i="34"/>
  <c r="F40" i="35" s="1"/>
  <c r="G40" i="35" s="1"/>
  <c r="H40" i="35" s="1"/>
  <c r="F28" i="35"/>
  <c r="G30" i="35"/>
  <c r="H30" i="35" s="1"/>
  <c r="D43" i="26"/>
  <c r="D41" i="26"/>
  <c r="H96" i="34"/>
  <c r="F55" i="35"/>
  <c r="G96" i="35"/>
  <c r="G50" i="34"/>
  <c r="F41" i="35" s="1"/>
  <c r="G41" i="35" s="1"/>
  <c r="H41" i="35" s="1"/>
  <c r="G47" i="34"/>
  <c r="F38" i="35" s="1"/>
  <c r="G38" i="35" s="1"/>
  <c r="H38" i="35" s="1"/>
  <c r="E26" i="35"/>
  <c r="G61" i="35"/>
  <c r="F9" i="35"/>
  <c r="G47" i="35"/>
  <c r="F61" i="35"/>
  <c r="G87" i="35"/>
  <c r="G102" i="35"/>
  <c r="I13" i="32"/>
  <c r="H45" i="32" s="1"/>
  <c r="H13" i="32"/>
  <c r="F37" i="35"/>
  <c r="D37" i="26"/>
  <c r="E109" i="35"/>
  <c r="G12" i="35"/>
  <c r="L38" i="38"/>
  <c r="F39" i="38" s="1"/>
  <c r="G58" i="35"/>
  <c r="F47" i="35"/>
  <c r="H34" i="37"/>
  <c r="K34" i="37"/>
  <c r="H14" i="32"/>
  <c r="L27" i="38"/>
  <c r="F28" i="38" s="1"/>
  <c r="G9" i="35" l="1"/>
  <c r="H12" i="35"/>
  <c r="G55" i="35"/>
  <c r="H58" i="35"/>
  <c r="E29" i="37"/>
  <c r="E34" i="37" s="1"/>
  <c r="G28" i="35"/>
  <c r="L40" i="38"/>
  <c r="F13" i="32"/>
  <c r="E13" i="32" s="1"/>
  <c r="F17" i="38"/>
  <c r="G44" i="34"/>
  <c r="H56" i="34" s="1"/>
  <c r="I12" i="32"/>
  <c r="H12" i="32"/>
  <c r="F35" i="35"/>
  <c r="F26" i="35" s="1"/>
  <c r="G37" i="35"/>
  <c r="B29" i="37" l="1"/>
  <c r="F11" i="32" s="1"/>
  <c r="E10" i="32" s="1"/>
  <c r="G11" i="32"/>
  <c r="G14" i="32" s="1"/>
  <c r="G12" i="32" s="1"/>
  <c r="I22" i="32"/>
  <c r="H39" i="34"/>
  <c r="G35" i="35"/>
  <c r="G26" i="35" s="1"/>
  <c r="H37" i="35"/>
  <c r="P46" i="38"/>
  <c r="N46" i="38"/>
  <c r="H23" i="32"/>
  <c r="I23" i="32" s="1"/>
  <c r="G35" i="34"/>
  <c r="I25" i="32"/>
  <c r="I36" i="32"/>
  <c r="I30" i="32"/>
  <c r="I24" i="32"/>
  <c r="I29" i="32"/>
  <c r="I27" i="32"/>
  <c r="I37" i="32"/>
  <c r="I35" i="32"/>
  <c r="I26" i="32"/>
  <c r="I38" i="32"/>
  <c r="I28" i="32"/>
  <c r="B34" i="37" l="1"/>
  <c r="J57" i="38" s="1"/>
  <c r="N58" i="38"/>
  <c r="I31" i="32"/>
  <c r="H31" i="32"/>
  <c r="P58" i="38"/>
  <c r="F14" i="32"/>
  <c r="E14" i="32" s="1"/>
  <c r="E9" i="32"/>
  <c r="J54" i="38" l="1"/>
  <c r="G31" i="34" s="1"/>
  <c r="G29" i="34" s="1"/>
  <c r="G16" i="34" s="1"/>
  <c r="G118" i="34" s="1"/>
  <c r="F12" i="32"/>
  <c r="E12" i="32"/>
  <c r="F22" i="35" l="1"/>
  <c r="G22" i="35" s="1"/>
  <c r="J58" i="38"/>
  <c r="H34" i="32"/>
  <c r="H39" i="32" s="1"/>
  <c r="H42" i="32" s="1"/>
  <c r="I46" i="32" s="1"/>
  <c r="H47" i="32" s="1"/>
  <c r="I48" i="32" s="1"/>
  <c r="G20" i="35" l="1"/>
  <c r="G7" i="35" s="1"/>
  <c r="G109" i="35" s="1"/>
  <c r="H22" i="35"/>
  <c r="F20" i="35"/>
  <c r="F7" i="35" s="1"/>
  <c r="F109" i="35" s="1"/>
  <c r="I34" i="32"/>
  <c r="I39" i="32" s="1"/>
  <c r="I42" i="32" s="1"/>
</calcChain>
</file>

<file path=xl/sharedStrings.xml><?xml version="1.0" encoding="utf-8"?>
<sst xmlns="http://schemas.openxmlformats.org/spreadsheetml/2006/main" count="495" uniqueCount="299">
  <si>
    <t>Fr. / an</t>
  </si>
  <si>
    <t>Fr. / mois</t>
  </si>
  <si>
    <t>Charges sociales</t>
  </si>
  <si>
    <t>Personnel</t>
  </si>
  <si>
    <t>Du</t>
  </si>
  <si>
    <t>Au</t>
  </si>
  <si>
    <t>13 ème</t>
  </si>
  <si>
    <t>en mois</t>
  </si>
  <si>
    <t>Total 2 sur 12 mois</t>
  </si>
  <si>
    <t>Contributions</t>
  </si>
  <si>
    <t>Refacturation autres frais</t>
  </si>
  <si>
    <t>Subventions</t>
  </si>
  <si>
    <t>Autres subventions</t>
  </si>
  <si>
    <t>Produits financiers</t>
  </si>
  <si>
    <t>Autres produits hors exploitation</t>
  </si>
  <si>
    <t>Charges d'exploitation</t>
  </si>
  <si>
    <t>Alimentation</t>
  </si>
  <si>
    <t>Pharmacie</t>
  </si>
  <si>
    <t>Articles d'hygiène</t>
  </si>
  <si>
    <t>Matériel éducatif, jeux et frais d'animation</t>
  </si>
  <si>
    <t>Charges du personnel</t>
  </si>
  <si>
    <t>Salaires personnel qualifié</t>
  </si>
  <si>
    <t>LPP (caisse retraite)</t>
  </si>
  <si>
    <t>Assurances accidents / maladie</t>
  </si>
  <si>
    <t>Allocations de résidence</t>
  </si>
  <si>
    <t>Allocations compléments enfants</t>
  </si>
  <si>
    <t>Autres frais du personnel</t>
  </si>
  <si>
    <t>Frais de recherche de personnel</t>
  </si>
  <si>
    <t>Autres frais</t>
  </si>
  <si>
    <t>Loyer</t>
  </si>
  <si>
    <t>Frais de nettoyages</t>
  </si>
  <si>
    <t>Entretien courant des locaux</t>
  </si>
  <si>
    <t>Frais de véhicule</t>
  </si>
  <si>
    <t>Leasing véhicule</t>
  </si>
  <si>
    <t>Frais de déplacements, frais de transport</t>
  </si>
  <si>
    <t>Assurances</t>
  </si>
  <si>
    <t>Frais d'énergie et d'éclairage</t>
  </si>
  <si>
    <t>Frais de bureau, fourn. de bureau</t>
  </si>
  <si>
    <t>Frais de téléphone, fax, ports</t>
  </si>
  <si>
    <t>Bulletin officiel</t>
  </si>
  <si>
    <t>Honoraires fiduciaire et conseils</t>
  </si>
  <si>
    <t>Frais de représentation, publicité</t>
  </si>
  <si>
    <t>Frais divers</t>
  </si>
  <si>
    <t>Charges financières</t>
  </si>
  <si>
    <t>Amortissement mobilier</t>
  </si>
  <si>
    <t>Amortissement informatique</t>
  </si>
  <si>
    <t>Amortissement véhicules</t>
  </si>
  <si>
    <t>Amortissement matériel éducatif + jeux</t>
  </si>
  <si>
    <t>Amortissement autres installations</t>
  </si>
  <si>
    <t>Amortissement sur immeubles</t>
  </si>
  <si>
    <t>Institution:</t>
  </si>
  <si>
    <t>Salaire brut</t>
  </si>
  <si>
    <t>INFORMATIONS GENERALES</t>
  </si>
  <si>
    <t>Précisions pour remplir le document par voie électronique:</t>
  </si>
  <si>
    <t>Veuillez tenir également compte des points suivants:</t>
  </si>
  <si>
    <t>(exemple: 5000 et non Fr. ou 5'000.--).</t>
  </si>
  <si>
    <t xml:space="preserve">de journée (il est toutefois important d'adapter les contributions parentales et communales selon </t>
  </si>
  <si>
    <t>INFORMATIONS GENERALES SUR LA STRUCTURE D'ACCUEIL</t>
  </si>
  <si>
    <t>Rue</t>
  </si>
  <si>
    <t>Case postale</t>
  </si>
  <si>
    <t>No. Postal / Lieu</t>
  </si>
  <si>
    <t>OBSERVATIONS GENERALES</t>
  </si>
  <si>
    <t>ATTESTATION</t>
  </si>
  <si>
    <t>Lieu</t>
  </si>
  <si>
    <t>Date</t>
  </si>
  <si>
    <t>Nom et prénom</t>
  </si>
  <si>
    <t>Fonction</t>
  </si>
  <si>
    <t>Signature (manuscrite)</t>
  </si>
  <si>
    <t>Les informations suivantes ainsi que des informations complémentaires sont disponibles sur le site
www.ne.ch/AccueilExtraFamilial</t>
  </si>
  <si>
    <t>Nom de l'institution</t>
  </si>
  <si>
    <r>
      <t>o</t>
    </r>
    <r>
      <rPr>
        <sz val="7"/>
        <rFont val="Times New Roman"/>
        <family val="1"/>
      </rPr>
      <t xml:space="preserve">        </t>
    </r>
  </si>
  <si>
    <t>Prière d'inscrire les chiffres sans ponctuation ni précision particulière</t>
  </si>
  <si>
    <t>Total 3 sur 12 mois</t>
  </si>
  <si>
    <t>Total 4 sur 12 mois</t>
  </si>
  <si>
    <r>
      <t>o</t>
    </r>
    <r>
      <rPr>
        <sz val="7"/>
        <rFont val="Times New Roman"/>
        <family val="1"/>
      </rPr>
      <t>       </t>
    </r>
  </si>
  <si>
    <r>
      <t xml:space="preserve">Prière d'utiliser </t>
    </r>
    <r>
      <rPr>
        <b/>
        <u/>
        <sz val="9"/>
        <rFont val="Arial"/>
        <family val="2"/>
      </rPr>
      <t>uniquement</t>
    </r>
    <r>
      <rPr>
        <sz val="9"/>
        <rFont val="Arial"/>
        <family val="2"/>
      </rPr>
      <t xml:space="preserve"> les rubriques à disposition et de ne pas en créer de nouvelles</t>
    </r>
  </si>
  <si>
    <t>Personne de contact</t>
  </si>
  <si>
    <t>Numéro de téléphone</t>
  </si>
  <si>
    <t>5010 Direction</t>
  </si>
  <si>
    <t>5020 Personnel qualifié</t>
  </si>
  <si>
    <t>5030 Personnel de remplacement qualifié</t>
  </si>
  <si>
    <t>5040 Personnel administratif autorisé</t>
  </si>
  <si>
    <t>5050 Personnel non qualifié</t>
  </si>
  <si>
    <t xml:space="preserve">Total 5 sur 12 mois </t>
  </si>
  <si>
    <t>5060 Personnel de remplacement non qualifié</t>
  </si>
  <si>
    <t xml:space="preserve">Total 6 sur 12 mois </t>
  </si>
  <si>
    <t>5070 Personnel de maison</t>
  </si>
  <si>
    <t>5080 Personnel stagiaires/apprentis CFC</t>
  </si>
  <si>
    <t>Total 7 sur 12 mois</t>
  </si>
  <si>
    <t>Matin</t>
  </si>
  <si>
    <t>Midi</t>
  </si>
  <si>
    <t>Après-midi</t>
  </si>
  <si>
    <t>Total heures</t>
  </si>
  <si>
    <t>Lundi</t>
  </si>
  <si>
    <t>Mardi</t>
  </si>
  <si>
    <t>Mercredi</t>
  </si>
  <si>
    <t>Jeudi</t>
  </si>
  <si>
    <t>Vendredi</t>
  </si>
  <si>
    <t>Prière de bien vouloir vous référer à la directive no. 4 "Explications relatives à la</t>
  </si>
  <si>
    <t>FORMULAIRE POUR LA PRESENTATION DU BUDGET</t>
  </si>
  <si>
    <r>
      <t>Ü</t>
    </r>
    <r>
      <rPr>
        <sz val="10"/>
        <rFont val="Arial"/>
        <family val="2"/>
      </rPr>
      <t xml:space="preserve">   </t>
    </r>
  </si>
  <si>
    <t>Nous vous rappelons que toute modification structurelle doit faire l'objet d'un accord préalable de notre office</t>
  </si>
  <si>
    <t>(agrandissement, changement de local, etc.).</t>
  </si>
  <si>
    <t>SERVICE DE PROTECTION DE L'ADULTE</t>
  </si>
  <si>
    <t>ET DE LA JEUNESSE</t>
  </si>
  <si>
    <t>PRODUITS D'EXPLOITATION</t>
  </si>
  <si>
    <t>CHARGES D'EXPLOITATION</t>
  </si>
  <si>
    <t>JUSTIFICATIFS</t>
  </si>
  <si>
    <t>Salaires de la direction</t>
  </si>
  <si>
    <t>préscolaire</t>
  </si>
  <si>
    <t>manière de compléter le document  pour la présentation du budget."</t>
  </si>
  <si>
    <t>AVS-AC-APG-Alfa-Fonds</t>
  </si>
  <si>
    <t>Frais de formation / formation continue</t>
  </si>
  <si>
    <t>Excédent à rembourser aux communes</t>
  </si>
  <si>
    <t>Contribution du fonds sur places facturées</t>
  </si>
  <si>
    <t>EPT</t>
  </si>
  <si>
    <t>INVESTISSEMENTS PREVUS</t>
  </si>
  <si>
    <t>Mobilier *</t>
  </si>
  <si>
    <t>Installations informatiques *</t>
  </si>
  <si>
    <t>Véhicules *</t>
  </si>
  <si>
    <t>Matériel éducatif et jeux *</t>
  </si>
  <si>
    <t>Autres installations *</t>
  </si>
  <si>
    <t>Immeubles *</t>
  </si>
  <si>
    <t>*</t>
  </si>
  <si>
    <t>détail et explications à joindre</t>
  </si>
  <si>
    <t>Commentaires :</t>
  </si>
  <si>
    <t>MOYENS DE FINANCEMENT POUR L'INVESTISSEMENT</t>
  </si>
  <si>
    <t>Financement par fonds propres</t>
  </si>
  <si>
    <t>Financement par emprunt / compte courant bancaire *</t>
  </si>
  <si>
    <t>Financement par prêt de tiers *</t>
  </si>
  <si>
    <t>Autres formes de financement *</t>
  </si>
  <si>
    <t xml:space="preserve">Si des contacts ont déjà eu lieu avec les prêteurs </t>
  </si>
  <si>
    <t>Montant de remboursement annuel des prêts prévu</t>
  </si>
  <si>
    <t>Contribution du fonds pour l'année en cours par type d'accueil</t>
  </si>
  <si>
    <t>basé sur le budget</t>
  </si>
  <si>
    <t>Base de calcul (nb jours)</t>
  </si>
  <si>
    <t>Nombre de places offertes</t>
  </si>
  <si>
    <t>dont pré :</t>
  </si>
  <si>
    <t>Taux d'occupation</t>
  </si>
  <si>
    <t>Nombre de journées effectuées</t>
  </si>
  <si>
    <t>Nombre de journées à 100%</t>
  </si>
  <si>
    <t>Fr. /jour/place</t>
  </si>
  <si>
    <t>Charges d'exploitation  selon budget</t>
  </si>
  <si>
    <t>TOTAL</t>
  </si>
  <si>
    <t>Recettes d'exploitation selon budget</t>
  </si>
  <si>
    <t xml:space="preserve">./. Contribution du fonds prévue </t>
  </si>
  <si>
    <t>./. Subv. Fédérale</t>
  </si>
  <si>
    <t>./. Autres subventions</t>
  </si>
  <si>
    <t>./. Refacturation autres frais</t>
  </si>
  <si>
    <t>PJ pré et para confondus</t>
  </si>
  <si>
    <t>./. Facturation parascolaire en continu</t>
  </si>
  <si>
    <t>PJ préscolaire</t>
  </si>
  <si>
    <t>Contributions des parents (préscolaire)</t>
  </si>
  <si>
    <t>Contributions des parents (parascolaire en continu)</t>
  </si>
  <si>
    <t>Contributions des parents (parascolaire non-continu)</t>
  </si>
  <si>
    <t>Contributions des communes (préscolaire)</t>
  </si>
  <si>
    <t>Contributions des communes (parascolaire en continu)</t>
  </si>
  <si>
    <t>Contributions des communes (parascolaire non-continu)</t>
  </si>
  <si>
    <t>Subventions fédérales</t>
  </si>
  <si>
    <t>Salaires personnel de remplacement qualifié</t>
  </si>
  <si>
    <t>Salaires personnel administratif</t>
  </si>
  <si>
    <t>Salaires personnel non qualifié</t>
  </si>
  <si>
    <t>Salaires personnel de remplacement non qualifié</t>
  </si>
  <si>
    <t>Salaires personnel de maison</t>
  </si>
  <si>
    <t>Salaires personnel stagiaires/apprentis CFC</t>
  </si>
  <si>
    <t>Prestations d'ass. accident / maladie / maternité</t>
  </si>
  <si>
    <t xml:space="preserve"> -&gt; Montant négatif</t>
  </si>
  <si>
    <t>Entretien mobilier et installations</t>
  </si>
  <si>
    <t>Frais d'enlèvement des déchets</t>
  </si>
  <si>
    <t>Frais informatiques</t>
  </si>
  <si>
    <t>Dotation aux provisions</t>
  </si>
  <si>
    <t>Variation provision débiteurs douteux</t>
  </si>
  <si>
    <t>en + ou en -</t>
  </si>
  <si>
    <t>Variation provision à long terme</t>
  </si>
  <si>
    <t>Variation provision fluctuation résultat</t>
  </si>
  <si>
    <t>Amortissements</t>
  </si>
  <si>
    <t>Charges et produits financiers</t>
  </si>
  <si>
    <t>Charges et produits hors exploitation</t>
  </si>
  <si>
    <t>Pertes / récupération s/débiteurs</t>
  </si>
  <si>
    <t>Dons</t>
  </si>
  <si>
    <t>ECART PRECEDENT BUDGET
(report automatique)</t>
  </si>
  <si>
    <t>Don de la Loterie Romande</t>
  </si>
  <si>
    <t>Location/Vente</t>
  </si>
  <si>
    <t>DES STRUCTURES D'ACCUEIL EXTRAFAMILIAL</t>
  </si>
  <si>
    <t>dont para2 :</t>
  </si>
  <si>
    <t>dont para1 :</t>
  </si>
  <si>
    <t>Contributions des parents (parascolaire 1)</t>
  </si>
  <si>
    <t>Contributions des parents (parascolaire 2)</t>
  </si>
  <si>
    <t>Contributions des communes (parascolaire 1)</t>
  </si>
  <si>
    <t>Contributions des communes (parascolaire 2)</t>
  </si>
  <si>
    <t>PJ parascolaire 1</t>
  </si>
  <si>
    <t>PJ parascolaire 2</t>
  </si>
  <si>
    <t>Facturation hors canton (préscolaire)</t>
  </si>
  <si>
    <t>montant à estimer</t>
  </si>
  <si>
    <t>Préscolaire</t>
  </si>
  <si>
    <t>Montants facturés
(cf. ETIC-AEF)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</si>
  <si>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</si>
  <si>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</si>
  <si>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</si>
  <si>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</si>
  <si>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</si>
  <si>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</si>
  <si>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</si>
  <si>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</si>
  <si>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</si>
  <si>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</si>
  <si>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</si>
  <si>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</si>
  <si>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Nb de jours facturés :</t>
  </si>
  <si>
    <t>plafonné à 100%</t>
  </si>
  <si>
    <t>Parascolaire 1</t>
  </si>
  <si>
    <t>Parascolaire 2</t>
  </si>
  <si>
    <t xml:space="preserve"> = 12 mois à 16.25 + vacances</t>
  </si>
  <si>
    <t>Total EPT en personnel :</t>
  </si>
  <si>
    <t>Total EPT d'encadrement :</t>
  </si>
  <si>
    <t>Octobre à décembre : indiquer une estimation selon projections.</t>
  </si>
  <si>
    <t>./. Hors canton</t>
  </si>
  <si>
    <t>Contributions des parents hors canton (préscolaire)</t>
  </si>
  <si>
    <t>Service de protection de l'adulte et de la jeunesse</t>
  </si>
  <si>
    <t>6. CALCUL DU TAUX D'OCCUPATION</t>
  </si>
  <si>
    <t>Préscolaire hors canton</t>
  </si>
  <si>
    <t>Total facturé :</t>
  </si>
  <si>
    <t>Total places facturées :</t>
  </si>
  <si>
    <t>Nb pl. autorisées :</t>
  </si>
  <si>
    <t>(subventionnées)</t>
  </si>
  <si>
    <t>Nb pl. subventionnées :</t>
  </si>
  <si>
    <t>Nb places à déduire :</t>
  </si>
  <si>
    <t>(NON subventionnées)</t>
  </si>
  <si>
    <t>Nb jours vacances ouverts :</t>
  </si>
  <si>
    <t>Taux d'occupation :</t>
  </si>
  <si>
    <t>déduit à 100%</t>
  </si>
  <si>
    <t>NB : les places hors canton</t>
  </si>
  <si>
    <t>ne sont pas subventionnées</t>
  </si>
  <si>
    <t>Valentine.Lenoble@ne.ch</t>
  </si>
  <si>
    <t>7. Informations sur les heures d'ouverture, le nombre de places  d'accueil</t>
  </si>
  <si>
    <t xml:space="preserve">    occupées et contribution cantonale forfaitaire basée sur les comptes annuels</t>
  </si>
  <si>
    <t>7.1. Horaire d'ouverture, préscolaire</t>
  </si>
  <si>
    <t>Nb de semaines d'ouverture par année</t>
  </si>
  <si>
    <t>Total heures d'ouverture par année</t>
  </si>
  <si>
    <t>7.1. Horaire d'ouverture, parascolaire, période scolaire</t>
  </si>
  <si>
    <t>7.1. Horaire d'ouverture, parascolaire,  période de vacances</t>
  </si>
  <si>
    <t>para1</t>
  </si>
  <si>
    <t>para2</t>
  </si>
  <si>
    <t>Contribution totale du fonds pour l'année en cours</t>
  </si>
  <si>
    <t xml:space="preserve">Contrôle subv. </t>
  </si>
  <si>
    <t>vérifier concordance avec onglet 6</t>
  </si>
  <si>
    <t>Poste
en %</t>
  </si>
  <si>
    <t>dont pré HC :</t>
  </si>
  <si>
    <t>max 11h subv.</t>
  </si>
  <si>
    <t>Total 1 sur 12 mois</t>
  </si>
  <si>
    <t>Total 8 sur 12 mois</t>
  </si>
  <si>
    <t>Prière de compléter toutes les pages du formulaire réparties sur les 7 onglets excel</t>
  </si>
  <si>
    <t>Il n'est plus nécessaire de nous transmettre le document en version papier</t>
  </si>
  <si>
    <t>Il est impératif de compléter les onglets no. 5, 6 et 7 avant de compléter l'onglet no. 2 (les totaux se reporteront</t>
  </si>
  <si>
    <t>automatiquement dans l'onglet no. 2)</t>
  </si>
  <si>
    <t>La personne confirme que les informations contenues dans ce formulaire sont exactes et complètes.</t>
  </si>
  <si>
    <t>Ce formulaire ainsi que les éventuelles annexes sont à transmettre en version informatique, sous format Excel (pas de PDF).</t>
  </si>
  <si>
    <t>3. JUSTIFICATIF DES ECARTS</t>
  </si>
  <si>
    <t>5. Détail personnel</t>
  </si>
  <si>
    <t>Contrôle SPAJ</t>
  </si>
  <si>
    <t>à saisir manuellement</t>
  </si>
  <si>
    <t>si la structure n'a pas de préscolaire, le PJ para1 se calcule automatiquement</t>
  </si>
  <si>
    <t>à saisir manuellement, même si 0.00.</t>
  </si>
  <si>
    <t>si la structure a du préscolaire --&gt; à saisir manuellement.</t>
  </si>
  <si>
    <t xml:space="preserve">Autorisez-vous l'unité financière du SPAJ à consulter le chiffre d'affaire sur ETIC-AEF : </t>
  </si>
  <si>
    <t>oui</t>
  </si>
  <si>
    <t>non</t>
  </si>
  <si>
    <t>Résultat budgeté de l'exercice</t>
  </si>
  <si>
    <t>Résultat</t>
  </si>
  <si>
    <t>Moyenne heures par jour (para)</t>
  </si>
  <si>
    <t xml:space="preserve">5010 - Direction </t>
  </si>
  <si>
    <t xml:space="preserve">5020 - Personnel qualifié </t>
  </si>
  <si>
    <t>5030 - Personnel de remplacement qualifié</t>
  </si>
  <si>
    <t>5040 - Personnel administratif</t>
  </si>
  <si>
    <t>5050 - Personnel auxiliaire</t>
  </si>
  <si>
    <t>5060 - Personnel de remplacement auxiliaire</t>
  </si>
  <si>
    <t>5070 - Personnel de maison</t>
  </si>
  <si>
    <t>5080 - Personnel stagiaires/apprentis CFC</t>
  </si>
  <si>
    <t>Postes en %</t>
  </si>
  <si>
    <t>Salaire brut (francs/an)</t>
  </si>
  <si>
    <t>Saisir le pourcentage global annualisé pour chaque rubrique.</t>
  </si>
  <si>
    <t>Saisir le salaire annualisé par rubrique (13ème compris).</t>
  </si>
  <si>
    <t>7.2. Calcul du forfait / subvention du fonds (Art. 35 à 37 REGAE)</t>
  </si>
  <si>
    <t xml:space="preserve">Condition relative au nombre de jours d'ouverture </t>
  </si>
  <si>
    <t xml:space="preserve">Condition relative aux heures d'ouverture </t>
  </si>
  <si>
    <t>2. PRÉSENTATION DU BUDGET / Résultat</t>
  </si>
  <si>
    <t xml:space="preserve">4. BUDGET D'INVESTISSEMENT </t>
  </si>
  <si>
    <t>5. Détail personnel (ancien)</t>
  </si>
  <si>
    <t>Ecart en %</t>
  </si>
  <si>
    <t>DÉPARTEMENT DE LA SANTÉ,</t>
  </si>
  <si>
    <t>DE LA JEUNESSE ET DES SPORTS</t>
  </si>
  <si>
    <t>A transmettre à :</t>
  </si>
  <si>
    <t>BUDGET</t>
  </si>
  <si>
    <t xml:space="preserve">BUDGET  </t>
  </si>
  <si>
    <t xml:space="preserve">Calcul du prix de journée  </t>
  </si>
  <si>
    <t>BUDGET N-1
(à reporter selon budget validé par le SPAJ)</t>
  </si>
  <si>
    <t>prix par enfant et par jour</t>
  </si>
  <si>
    <t>Janvier à septembre : indiquer les chiffres d'affaire N-1 extraits d'ETIC-AEF.</t>
  </si>
  <si>
    <t>PJ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</si>
</sst>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."/>
    <numFmt numFmtId="165" formatCode="_ [$€-2]\ * #,##0.00_ ;_ [$€-2]\ * \-#,##0.00_ ;_ [$€-2]\ * &quot;-&quot;??_ 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[$CHF]\ #,##0.00;[$CHF]\ \-#,##0.00"/>
    <numFmt numFmtId="170" formatCode="#,##0.0"/>
  </numFmts>
  <fonts count="58" x14ac:knownFonts="1">
    <font>
      <sz val="9"/>
      <name val="Arial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16"/>
      <name val="Arial"/>
      <family val="2"/>
    </font>
    <font>
      <sz val="10"/>
      <name val="Courier New"/>
      <family val="3"/>
    </font>
    <font>
      <sz val="7"/>
      <name val="Times New Roman"/>
      <family val="1"/>
    </font>
    <font>
      <sz val="10"/>
      <name val="Wingdings"/>
      <charset val="2"/>
    </font>
    <font>
      <b/>
      <sz val="11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62"/>
      <name val="Arial"/>
      <family val="2"/>
    </font>
    <font>
      <b/>
      <sz val="8"/>
      <color indexed="8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i/>
      <sz val="8"/>
      <color indexed="12"/>
      <name val="Arial"/>
      <family val="2"/>
    </font>
    <font>
      <b/>
      <u/>
      <sz val="9"/>
      <name val="Arial"/>
      <family val="2"/>
    </font>
    <font>
      <b/>
      <u/>
      <sz val="9"/>
      <color indexed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sz val="10"/>
      <color indexed="12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 Narrow"/>
      <family val="2"/>
    </font>
    <font>
      <b/>
      <i/>
      <u/>
      <sz val="8"/>
      <color rgb="FFFF0000"/>
      <name val="Arial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sz val="12"/>
      <name val="Arial Narrow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0" fontId="4" fillId="0" borderId="0"/>
    <xf numFmtId="0" fontId="1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</cellStyleXfs>
  <cellXfs count="62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7" fillId="0" borderId="0" xfId="0" applyFont="1"/>
    <xf numFmtId="4" fontId="10" fillId="0" borderId="0" xfId="2" applyNumberFormat="1" applyFont="1" applyAlignment="1">
      <alignment horizontal="left" vertical="top"/>
    </xf>
    <xf numFmtId="4" fontId="6" fillId="0" borderId="0" xfId="2" quotePrefix="1" applyNumberFormat="1" applyFont="1" applyAlignment="1">
      <alignment horizontal="right" vertical="top"/>
    </xf>
    <xf numFmtId="0" fontId="4" fillId="0" borderId="0" xfId="2"/>
    <xf numFmtId="0" fontId="6" fillId="0" borderId="6" xfId="2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right"/>
    </xf>
    <xf numFmtId="0" fontId="3" fillId="0" borderId="10" xfId="2" applyFont="1" applyBorder="1" applyAlignment="1">
      <alignment horizontal="right"/>
    </xf>
    <xf numFmtId="1" fontId="13" fillId="0" borderId="12" xfId="2" applyNumberFormat="1" applyFont="1" applyBorder="1" applyAlignment="1">
      <alignment horizontal="center" wrapText="1"/>
    </xf>
    <xf numFmtId="0" fontId="6" fillId="2" borderId="13" xfId="2" applyFont="1" applyFill="1" applyBorder="1" applyAlignment="1">
      <alignment horizontal="right" vertical="center"/>
    </xf>
    <xf numFmtId="0" fontId="4" fillId="0" borderId="0" xfId="2" applyAlignment="1">
      <alignment vertical="center"/>
    </xf>
    <xf numFmtId="0" fontId="6" fillId="0" borderId="16" xfId="2" applyFont="1" applyBorder="1" applyAlignment="1">
      <alignment horizontal="right"/>
    </xf>
    <xf numFmtId="0" fontId="3" fillId="0" borderId="0" xfId="2" applyFont="1" applyBorder="1"/>
    <xf numFmtId="4" fontId="3" fillId="0" borderId="1" xfId="2" applyNumberFormat="1" applyFont="1" applyBorder="1" applyAlignment="1"/>
    <xf numFmtId="0" fontId="3" fillId="0" borderId="16" xfId="2" applyFont="1" applyBorder="1" applyAlignment="1">
      <alignment horizontal="right"/>
    </xf>
    <xf numFmtId="4" fontId="14" fillId="0" borderId="1" xfId="2" applyNumberFormat="1" applyFont="1" applyBorder="1" applyAlignment="1" applyProtection="1"/>
    <xf numFmtId="0" fontId="6" fillId="2" borderId="13" xfId="2" applyFont="1" applyFill="1" applyBorder="1" applyAlignment="1">
      <alignment horizontal="right"/>
    </xf>
    <xf numFmtId="4" fontId="14" fillId="0" borderId="17" xfId="2" applyNumberFormat="1" applyFont="1" applyBorder="1" applyAlignment="1" applyProtection="1"/>
    <xf numFmtId="0" fontId="3" fillId="0" borderId="18" xfId="2" applyFont="1" applyBorder="1" applyAlignment="1">
      <alignment horizontal="right"/>
    </xf>
    <xf numFmtId="0" fontId="3" fillId="0" borderId="18" xfId="2" applyFont="1" applyBorder="1"/>
    <xf numFmtId="4" fontId="6" fillId="0" borderId="18" xfId="2" applyNumberFormat="1" applyFont="1" applyBorder="1" applyAlignment="1">
      <alignment horizontal="center" wrapText="1"/>
    </xf>
    <xf numFmtId="4" fontId="6" fillId="0" borderId="0" xfId="2" applyNumberFormat="1" applyFont="1" applyAlignment="1">
      <alignment horizontal="left" vertical="center"/>
    </xf>
    <xf numFmtId="4" fontId="14" fillId="3" borderId="17" xfId="2" applyNumberFormat="1" applyFont="1" applyFill="1" applyBorder="1" applyAlignment="1" applyProtection="1">
      <protection locked="0"/>
    </xf>
    <xf numFmtId="14" fontId="3" fillId="3" borderId="1" xfId="3" applyNumberFormat="1" applyFont="1" applyFill="1" applyBorder="1" applyProtection="1">
      <protection locked="0"/>
    </xf>
    <xf numFmtId="1" fontId="3" fillId="3" borderId="0" xfId="3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14" fontId="3" fillId="3" borderId="1" xfId="0" applyNumberFormat="1" applyFont="1" applyFill="1" applyBorder="1" applyProtection="1">
      <protection locked="0"/>
    </xf>
    <xf numFmtId="1" fontId="3" fillId="3" borderId="1" xfId="0" applyNumberFormat="1" applyFont="1" applyFill="1" applyBorder="1" applyProtection="1">
      <protection locked="0"/>
    </xf>
    <xf numFmtId="1" fontId="3" fillId="3" borderId="0" xfId="0" applyNumberFormat="1" applyFont="1" applyFill="1" applyBorder="1" applyProtection="1">
      <protection locked="0"/>
    </xf>
    <xf numFmtId="0" fontId="6" fillId="2" borderId="7" xfId="2" applyFont="1" applyFill="1" applyBorder="1" applyAlignment="1">
      <alignment horizontal="right" vertical="center"/>
    </xf>
    <xf numFmtId="0" fontId="6" fillId="2" borderId="25" xfId="2" applyFont="1" applyFill="1" applyBorder="1" applyAlignment="1">
      <alignment vertical="center"/>
    </xf>
    <xf numFmtId="0" fontId="11" fillId="0" borderId="0" xfId="0" applyFont="1"/>
    <xf numFmtId="0" fontId="20" fillId="0" borderId="0" xfId="0" applyFont="1" applyAlignment="1">
      <alignment horizontal="left" indent="2"/>
    </xf>
    <xf numFmtId="0" fontId="9" fillId="0" borderId="0" xfId="0" applyFont="1"/>
    <xf numFmtId="0" fontId="0" fillId="0" borderId="0" xfId="0" applyAlignment="1"/>
    <xf numFmtId="0" fontId="2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11" fillId="2" borderId="0" xfId="0" applyFont="1" applyFill="1" applyAlignment="1">
      <alignment horizontal="left"/>
    </xf>
    <xf numFmtId="164" fontId="9" fillId="2" borderId="0" xfId="0" applyNumberFormat="1" applyFont="1" applyFill="1"/>
    <xf numFmtId="0" fontId="9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1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64" fontId="9" fillId="2" borderId="0" xfId="0" applyNumberFormat="1" applyFont="1" applyFill="1" applyAlignment="1"/>
    <xf numFmtId="0" fontId="9" fillId="0" borderId="0" xfId="0" applyFont="1" applyFill="1" applyAlignment="1">
      <alignment horizontal="left"/>
    </xf>
    <xf numFmtId="164" fontId="9" fillId="2" borderId="0" xfId="0" applyNumberFormat="1" applyFont="1" applyFill="1" applyBorder="1"/>
    <xf numFmtId="0" fontId="25" fillId="0" borderId="0" xfId="0" applyFont="1" applyBorder="1"/>
    <xf numFmtId="0" fontId="28" fillId="0" borderId="0" xfId="0" applyFont="1" applyBorder="1"/>
    <xf numFmtId="0" fontId="6" fillId="0" borderId="0" xfId="0" applyFont="1" applyBorder="1"/>
    <xf numFmtId="0" fontId="4" fillId="0" borderId="0" xfId="2" applyBorder="1"/>
    <xf numFmtId="0" fontId="3" fillId="0" borderId="25" xfId="2" applyFont="1" applyBorder="1"/>
    <xf numFmtId="0" fontId="3" fillId="2" borderId="22" xfId="2" applyFont="1" applyFill="1" applyBorder="1" applyAlignment="1">
      <alignment vertical="center"/>
    </xf>
    <xf numFmtId="0" fontId="3" fillId="0" borderId="0" xfId="2" applyFont="1" applyBorder="1" applyAlignment="1">
      <alignment horizontal="left"/>
    </xf>
    <xf numFmtId="0" fontId="6" fillId="0" borderId="0" xfId="2" applyFont="1" applyFill="1" applyBorder="1"/>
    <xf numFmtId="0" fontId="4" fillId="0" borderId="0" xfId="2" applyFill="1"/>
    <xf numFmtId="0" fontId="6" fillId="0" borderId="16" xfId="2" applyFont="1" applyFill="1" applyBorder="1" applyAlignment="1">
      <alignment horizontal="right"/>
    </xf>
    <xf numFmtId="0" fontId="3" fillId="3" borderId="0" xfId="0" applyFont="1" applyFill="1" applyBorder="1" applyProtection="1">
      <protection locked="0"/>
    </xf>
    <xf numFmtId="0" fontId="3" fillId="0" borderId="0" xfId="0" applyFont="1" applyBorder="1" applyProtection="1"/>
    <xf numFmtId="0" fontId="6" fillId="0" borderId="0" xfId="2" applyFont="1" applyBorder="1"/>
    <xf numFmtId="4" fontId="3" fillId="0" borderId="0" xfId="2" applyNumberFormat="1" applyFont="1" applyBorder="1" applyAlignment="1"/>
    <xf numFmtId="0" fontId="30" fillId="0" borderId="0" xfId="2" applyFont="1" applyBorder="1"/>
    <xf numFmtId="4" fontId="30" fillId="0" borderId="1" xfId="2" applyNumberFormat="1" applyFont="1" applyBorder="1" applyAlignment="1"/>
    <xf numFmtId="0" fontId="3" fillId="2" borderId="22" xfId="2" applyFont="1" applyFill="1" applyBorder="1"/>
    <xf numFmtId="4" fontId="6" fillId="0" borderId="0" xfId="2" applyNumberFormat="1" applyFont="1" applyBorder="1" applyAlignment="1">
      <alignment horizontal="center" wrapText="1"/>
    </xf>
    <xf numFmtId="4" fontId="3" fillId="0" borderId="19" xfId="2" applyNumberFormat="1" applyFont="1" applyBorder="1" applyAlignment="1"/>
    <xf numFmtId="4" fontId="14" fillId="0" borderId="0" xfId="2" applyNumberFormat="1" applyFont="1" applyBorder="1" applyAlignment="1" applyProtection="1"/>
    <xf numFmtId="4" fontId="14" fillId="0" borderId="19" xfId="2" applyNumberFormat="1" applyFont="1" applyBorder="1" applyAlignment="1" applyProtection="1"/>
    <xf numFmtId="4" fontId="3" fillId="0" borderId="0" xfId="2" applyNumberFormat="1" applyFont="1" applyFill="1" applyBorder="1" applyAlignment="1">
      <alignment horizontal="right"/>
    </xf>
    <xf numFmtId="4" fontId="3" fillId="0" borderId="19" xfId="2" applyNumberFormat="1" applyFont="1" applyFill="1" applyBorder="1" applyAlignment="1">
      <alignment horizontal="right"/>
    </xf>
    <xf numFmtId="2" fontId="12" fillId="0" borderId="8" xfId="2" applyNumberFormat="1" applyFont="1" applyBorder="1" applyAlignment="1" applyProtection="1">
      <alignment horizontal="center" wrapText="1"/>
      <protection locked="0"/>
    </xf>
    <xf numFmtId="2" fontId="12" fillId="0" borderId="8" xfId="2" applyNumberFormat="1" applyFont="1" applyBorder="1" applyAlignment="1" applyProtection="1">
      <alignment horizontal="center" wrapText="1"/>
    </xf>
    <xf numFmtId="4" fontId="3" fillId="2" borderId="14" xfId="2" applyNumberFormat="1" applyFont="1" applyFill="1" applyBorder="1" applyAlignment="1">
      <alignment horizontal="right" vertical="center"/>
    </xf>
    <xf numFmtId="2" fontId="12" fillId="0" borderId="25" xfId="2" applyNumberFormat="1" applyFont="1" applyBorder="1" applyAlignment="1" applyProtection="1">
      <alignment horizontal="center" wrapText="1"/>
      <protection locked="0"/>
    </xf>
    <xf numFmtId="2" fontId="12" fillId="0" borderId="25" xfId="2" applyNumberFormat="1" applyFont="1" applyBorder="1" applyAlignment="1" applyProtection="1">
      <alignment horizont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/>
    <xf numFmtId="4" fontId="3" fillId="0" borderId="19" xfId="2" applyNumberFormat="1" applyFont="1" applyFill="1" applyBorder="1" applyAlignment="1"/>
    <xf numFmtId="4" fontId="14" fillId="0" borderId="0" xfId="2" applyNumberFormat="1" applyFont="1" applyFill="1" applyBorder="1" applyAlignment="1" applyProtection="1"/>
    <xf numFmtId="4" fontId="14" fillId="0" borderId="19" xfId="2" applyNumberFormat="1" applyFont="1" applyFill="1" applyBorder="1" applyAlignment="1" applyProtection="1"/>
    <xf numFmtId="4" fontId="30" fillId="0" borderId="0" xfId="2" applyNumberFormat="1" applyFont="1" applyFill="1" applyBorder="1" applyAlignment="1">
      <alignment horizontal="right"/>
    </xf>
    <xf numFmtId="4" fontId="30" fillId="0" borderId="19" xfId="2" applyNumberFormat="1" applyFont="1" applyFill="1" applyBorder="1" applyAlignment="1">
      <alignment horizontal="right"/>
    </xf>
    <xf numFmtId="4" fontId="30" fillId="0" borderId="0" xfId="2" applyNumberFormat="1" applyFont="1" applyFill="1" applyBorder="1" applyAlignment="1"/>
    <xf numFmtId="4" fontId="30" fillId="0" borderId="19" xfId="2" applyNumberFormat="1" applyFont="1" applyFill="1" applyBorder="1" applyAlignment="1"/>
    <xf numFmtId="0" fontId="33" fillId="0" borderId="0" xfId="0" applyFont="1"/>
    <xf numFmtId="0" fontId="30" fillId="0" borderId="0" xfId="2" applyFont="1" applyBorder="1" applyAlignment="1">
      <alignment horizontal="left"/>
    </xf>
    <xf numFmtId="0" fontId="15" fillId="0" borderId="0" xfId="2" applyFont="1"/>
    <xf numFmtId="0" fontId="3" fillId="0" borderId="1" xfId="0" applyFont="1" applyBorder="1" applyProtection="1"/>
    <xf numFmtId="0" fontId="3" fillId="0" borderId="3" xfId="0" applyFont="1" applyBorder="1" applyProtection="1"/>
    <xf numFmtId="0" fontId="3" fillId="0" borderId="2" xfId="0" applyFont="1" applyBorder="1" applyProtection="1"/>
    <xf numFmtId="4" fontId="3" fillId="3" borderId="1" xfId="0" applyNumberFormat="1" applyFont="1" applyFill="1" applyBorder="1" applyProtection="1">
      <protection locked="0"/>
    </xf>
    <xf numFmtId="9" fontId="6" fillId="0" borderId="4" xfId="0" applyNumberFormat="1" applyFont="1" applyBorder="1" applyProtection="1"/>
    <xf numFmtId="9" fontId="6" fillId="0" borderId="5" xfId="0" applyNumberFormat="1" applyFont="1" applyBorder="1" applyProtection="1"/>
    <xf numFmtId="4" fontId="3" fillId="0" borderId="4" xfId="0" applyNumberFormat="1" applyFont="1" applyBorder="1" applyProtection="1"/>
    <xf numFmtId="2" fontId="3" fillId="0" borderId="1" xfId="0" applyNumberFormat="1" applyFont="1" applyBorder="1" applyProtection="1"/>
    <xf numFmtId="2" fontId="3" fillId="0" borderId="3" xfId="0" applyNumberFormat="1" applyFont="1" applyBorder="1" applyProtection="1"/>
    <xf numFmtId="9" fontId="6" fillId="3" borderId="1" xfId="0" applyNumberFormat="1" applyFont="1" applyFill="1" applyBorder="1" applyProtection="1">
      <protection locked="0"/>
    </xf>
    <xf numFmtId="9" fontId="6" fillId="3" borderId="1" xfId="3" applyFont="1" applyFill="1" applyBorder="1" applyProtection="1">
      <protection locked="0"/>
    </xf>
    <xf numFmtId="4" fontId="6" fillId="2" borderId="25" xfId="2" applyNumberFormat="1" applyFont="1" applyFill="1" applyBorder="1" applyAlignment="1">
      <alignment horizontal="right" vertical="center"/>
    </xf>
    <xf numFmtId="4" fontId="6" fillId="2" borderId="8" xfId="2" applyNumberFormat="1" applyFont="1" applyFill="1" applyBorder="1" applyAlignment="1">
      <alignment horizontal="right" vertical="center"/>
    </xf>
    <xf numFmtId="2" fontId="6" fillId="0" borderId="3" xfId="0" applyNumberFormat="1" applyFont="1" applyBorder="1" applyProtection="1"/>
    <xf numFmtId="9" fontId="6" fillId="0" borderId="1" xfId="0" applyNumberFormat="1" applyFont="1" applyFill="1" applyBorder="1" applyProtection="1"/>
    <xf numFmtId="9" fontId="6" fillId="0" borderId="0" xfId="0" applyNumberFormat="1" applyFont="1" applyFill="1" applyBorder="1" applyProtection="1"/>
    <xf numFmtId="2" fontId="3" fillId="0" borderId="1" xfId="0" applyNumberFormat="1" applyFont="1" applyFill="1" applyBorder="1" applyProtection="1"/>
    <xf numFmtId="2" fontId="3" fillId="0" borderId="4" xfId="0" applyNumberFormat="1" applyFont="1" applyBorder="1" applyProtection="1"/>
    <xf numFmtId="2" fontId="6" fillId="0" borderId="4" xfId="0" applyNumberFormat="1" applyFont="1" applyBorder="1" applyProtection="1"/>
    <xf numFmtId="9" fontId="6" fillId="0" borderId="4" xfId="0" applyNumberFormat="1" applyFont="1" applyFill="1" applyBorder="1" applyProtection="1"/>
    <xf numFmtId="9" fontId="6" fillId="0" borderId="5" xfId="0" applyNumberFormat="1" applyFont="1" applyFill="1" applyBorder="1" applyProtection="1"/>
    <xf numFmtId="2" fontId="3" fillId="0" borderId="4" xfId="0" applyNumberFormat="1" applyFont="1" applyFill="1" applyBorder="1" applyProtection="1"/>
    <xf numFmtId="9" fontId="3" fillId="0" borderId="3" xfId="0" applyNumberFormat="1" applyFont="1" applyBorder="1" applyProtection="1"/>
    <xf numFmtId="14" fontId="3" fillId="0" borderId="3" xfId="0" applyNumberFormat="1" applyFont="1" applyBorder="1" applyProtection="1"/>
    <xf numFmtId="0" fontId="3" fillId="0" borderId="19" xfId="2" applyFont="1" applyBorder="1" applyAlignment="1">
      <alignment horizontal="left"/>
    </xf>
    <xf numFmtId="0" fontId="8" fillId="0" borderId="0" xfId="2" applyFont="1" applyBorder="1"/>
    <xf numFmtId="0" fontId="6" fillId="0" borderId="0" xfId="2" applyFont="1" applyBorder="1" applyAlignment="1">
      <alignment horizontal="left"/>
    </xf>
    <xf numFmtId="0" fontId="4" fillId="0" borderId="19" xfId="2" applyBorder="1"/>
    <xf numFmtId="0" fontId="4" fillId="0" borderId="19" xfId="2" applyBorder="1" applyAlignment="1">
      <alignment vertical="center"/>
    </xf>
    <xf numFmtId="4" fontId="15" fillId="0" borderId="0" xfId="2" applyNumberFormat="1" applyFont="1" applyAlignment="1">
      <alignment horizontal="left" vertical="top"/>
    </xf>
    <xf numFmtId="0" fontId="7" fillId="0" borderId="0" xfId="0" applyFont="1" applyFill="1"/>
    <xf numFmtId="0" fontId="4" fillId="0" borderId="0" xfId="2" applyFill="1" applyBorder="1"/>
    <xf numFmtId="4" fontId="3" fillId="0" borderId="24" xfId="2" applyNumberFormat="1" applyFont="1" applyFill="1" applyBorder="1" applyAlignment="1">
      <alignment horizontal="right"/>
    </xf>
    <xf numFmtId="0" fontId="22" fillId="0" borderId="0" xfId="0" applyFont="1" applyFill="1" applyAlignment="1">
      <alignment horizontal="left" indent="2"/>
    </xf>
    <xf numFmtId="0" fontId="11" fillId="0" borderId="0" xfId="0" applyFont="1" applyFill="1"/>
    <xf numFmtId="0" fontId="15" fillId="0" borderId="0" xfId="2" applyFont="1" applyAlignment="1">
      <alignment horizontal="right"/>
    </xf>
    <xf numFmtId="165" fontId="0" fillId="0" borderId="0" xfId="0" applyNumberFormat="1"/>
    <xf numFmtId="4" fontId="6" fillId="2" borderId="4" xfId="0" applyNumberFormat="1" applyFont="1" applyFill="1" applyBorder="1" applyProtection="1">
      <protection hidden="1"/>
    </xf>
    <xf numFmtId="9" fontId="6" fillId="2" borderId="4" xfId="0" applyNumberFormat="1" applyFont="1" applyFill="1" applyBorder="1" applyProtection="1">
      <protection hidden="1"/>
    </xf>
    <xf numFmtId="2" fontId="3" fillId="2" borderId="30" xfId="0" applyNumberFormat="1" applyFont="1" applyFill="1" applyBorder="1" applyProtection="1">
      <protection hidden="1"/>
    </xf>
    <xf numFmtId="0" fontId="26" fillId="0" borderId="0" xfId="0" applyFont="1" applyBorder="1"/>
    <xf numFmtId="0" fontId="15" fillId="0" borderId="0" xfId="0" applyFont="1" applyBorder="1"/>
    <xf numFmtId="0" fontId="18" fillId="0" borderId="0" xfId="0" applyFont="1" applyBorder="1"/>
    <xf numFmtId="0" fontId="17" fillId="0" borderId="0" xfId="0" applyFont="1" applyBorder="1"/>
    <xf numFmtId="166" fontId="4" fillId="0" borderId="0" xfId="3" applyNumberFormat="1" applyFont="1"/>
    <xf numFmtId="164" fontId="34" fillId="2" borderId="31" xfId="6" applyNumberFormat="1" applyFont="1" applyFill="1" applyBorder="1" applyAlignment="1" applyProtection="1">
      <alignment horizontal="right"/>
    </xf>
    <xf numFmtId="14" fontId="3" fillId="3" borderId="1" xfId="6" applyNumberFormat="1" applyFont="1" applyFill="1" applyBorder="1" applyProtection="1">
      <protection locked="0"/>
    </xf>
    <xf numFmtId="1" fontId="3" fillId="3" borderId="0" xfId="6" applyNumberFormat="1" applyFont="1" applyFill="1" applyBorder="1" applyProtection="1">
      <protection locked="0"/>
    </xf>
    <xf numFmtId="4" fontId="6" fillId="0" borderId="1" xfId="0" applyNumberFormat="1" applyFont="1" applyFill="1" applyBorder="1" applyProtection="1">
      <protection hidden="1"/>
    </xf>
    <xf numFmtId="9" fontId="6" fillId="0" borderId="4" xfId="0" applyNumberFormat="1" applyFont="1" applyBorder="1" applyProtection="1">
      <protection hidden="1"/>
    </xf>
    <xf numFmtId="0" fontId="3" fillId="0" borderId="0" xfId="8" applyFont="1" applyProtection="1">
      <protection hidden="1"/>
    </xf>
    <xf numFmtId="0" fontId="3" fillId="0" borderId="0" xfId="8" applyFont="1" applyAlignment="1" applyProtection="1">
      <alignment horizontal="right"/>
      <protection hidden="1"/>
    </xf>
    <xf numFmtId="49" fontId="4" fillId="0" borderId="0" xfId="9" applyNumberFormat="1" applyFont="1" applyFill="1" applyBorder="1" applyAlignment="1" applyProtection="1"/>
    <xf numFmtId="49" fontId="1" fillId="0" borderId="0" xfId="9" applyNumberFormat="1" applyFont="1" applyFill="1" applyBorder="1" applyAlignment="1" applyProtection="1">
      <alignment horizontal="left"/>
    </xf>
    <xf numFmtId="49" fontId="1" fillId="0" borderId="0" xfId="9" applyNumberFormat="1" applyFont="1" applyFill="1" applyBorder="1" applyAlignment="1" applyProtection="1">
      <alignment horizontal="center"/>
    </xf>
    <xf numFmtId="0" fontId="3" fillId="0" borderId="0" xfId="8" applyFont="1" applyProtection="1"/>
    <xf numFmtId="0" fontId="4" fillId="6" borderId="0" xfId="2" applyFill="1"/>
    <xf numFmtId="0" fontId="1" fillId="0" borderId="0" xfId="0" applyFont="1"/>
    <xf numFmtId="0" fontId="38" fillId="7" borderId="0" xfId="2" applyFont="1" applyFill="1"/>
    <xf numFmtId="0" fontId="22" fillId="0" borderId="0" xfId="0" applyFont="1" applyAlignment="1">
      <alignment horizontal="left" indent="2"/>
    </xf>
    <xf numFmtId="0" fontId="1" fillId="8" borderId="0" xfId="0" applyFont="1" applyFill="1"/>
    <xf numFmtId="0" fontId="0" fillId="8" borderId="0" xfId="0" applyFill="1"/>
    <xf numFmtId="0" fontId="24" fillId="8" borderId="0" xfId="0" applyFont="1" applyFill="1"/>
    <xf numFmtId="0" fontId="3" fillId="0" borderId="0" xfId="11" applyFont="1"/>
    <xf numFmtId="0" fontId="15" fillId="0" borderId="0" xfId="0" applyFont="1" applyAlignment="1" applyProtection="1">
      <alignment horizontal="center"/>
    </xf>
    <xf numFmtId="0" fontId="1" fillId="0" borderId="0" xfId="0" applyFont="1" applyFill="1"/>
    <xf numFmtId="1" fontId="13" fillId="0" borderId="9" xfId="2" applyNumberFormat="1" applyFont="1" applyBorder="1" applyAlignment="1" applyProtection="1">
      <alignment horizontal="center" wrapText="1"/>
      <protection locked="0"/>
    </xf>
    <xf numFmtId="4" fontId="3" fillId="2" borderId="15" xfId="2" applyNumberFormat="1" applyFont="1" applyFill="1" applyBorder="1" applyAlignment="1" applyProtection="1">
      <alignment horizontal="right" vertical="center"/>
    </xf>
    <xf numFmtId="4" fontId="3" fillId="2" borderId="17" xfId="2" applyNumberFormat="1" applyFont="1" applyFill="1" applyBorder="1" applyAlignment="1" applyProtection="1">
      <alignment horizontal="right"/>
    </xf>
    <xf numFmtId="4" fontId="14" fillId="2" borderId="17" xfId="2" applyNumberFormat="1" applyFont="1" applyFill="1" applyBorder="1" applyAlignment="1" applyProtection="1"/>
    <xf numFmtId="4" fontId="3" fillId="2" borderId="15" xfId="2" applyNumberFormat="1" applyFont="1" applyFill="1" applyBorder="1" applyAlignment="1" applyProtection="1">
      <alignment horizontal="right"/>
    </xf>
    <xf numFmtId="4" fontId="14" fillId="2" borderId="24" xfId="2" applyNumberFormat="1" applyFont="1" applyFill="1" applyBorder="1" applyAlignment="1" applyProtection="1"/>
    <xf numFmtId="4" fontId="14" fillId="2" borderId="33" xfId="2" applyNumberFormat="1" applyFont="1" applyFill="1" applyBorder="1" applyAlignment="1" applyProtection="1"/>
    <xf numFmtId="4" fontId="3" fillId="2" borderId="24" xfId="2" applyNumberFormat="1" applyFont="1" applyFill="1" applyBorder="1" applyAlignment="1" applyProtection="1">
      <alignment horizontal="right"/>
    </xf>
    <xf numFmtId="4" fontId="6" fillId="2" borderId="9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9" fontId="3" fillId="0" borderId="1" xfId="0" applyNumberFormat="1" applyFont="1" applyFill="1" applyBorder="1" applyProtection="1"/>
    <xf numFmtId="14" fontId="3" fillId="0" borderId="1" xfId="0" applyNumberFormat="1" applyFont="1" applyFill="1" applyBorder="1" applyProtection="1"/>
    <xf numFmtId="1" fontId="3" fillId="0" borderId="0" xfId="0" applyNumberFormat="1" applyFont="1" applyFill="1" applyBorder="1" applyProtection="1"/>
    <xf numFmtId="2" fontId="3" fillId="0" borderId="30" xfId="0" applyNumberFormat="1" applyFont="1" applyFill="1" applyBorder="1" applyProtection="1"/>
    <xf numFmtId="0" fontId="29" fillId="0" borderId="0" xfId="0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3" fillId="0" borderId="29" xfId="0" applyFont="1" applyBorder="1" applyProtection="1"/>
    <xf numFmtId="0" fontId="3" fillId="0" borderId="34" xfId="0" applyFont="1" applyBorder="1" applyProtection="1"/>
    <xf numFmtId="0" fontId="42" fillId="0" borderId="0" xfId="0" applyFont="1" applyAlignment="1" applyProtection="1">
      <alignment horizontal="right"/>
    </xf>
    <xf numFmtId="1" fontId="0" fillId="0" borderId="0" xfId="0" applyNumberFormat="1" applyProtection="1"/>
    <xf numFmtId="0" fontId="1" fillId="0" borderId="0" xfId="0" applyFont="1" applyProtection="1"/>
    <xf numFmtId="2" fontId="0" fillId="0" borderId="0" xfId="0" applyNumberFormat="1" applyProtection="1"/>
    <xf numFmtId="0" fontId="5" fillId="0" borderId="0" xfId="0" applyFont="1" applyProtection="1"/>
    <xf numFmtId="2" fontId="5" fillId="0" borderId="0" xfId="0" applyNumberFormat="1" applyFont="1" applyProtection="1"/>
    <xf numFmtId="0" fontId="3" fillId="0" borderId="30" xfId="0" applyFont="1" applyBorder="1" applyProtection="1"/>
    <xf numFmtId="2" fontId="3" fillId="0" borderId="29" xfId="0" applyNumberFormat="1" applyFont="1" applyBorder="1" applyProtection="1"/>
    <xf numFmtId="14" fontId="6" fillId="0" borderId="4" xfId="0" applyNumberFormat="1" applyFont="1" applyFill="1" applyBorder="1" applyProtection="1"/>
    <xf numFmtId="1" fontId="6" fillId="0" borderId="4" xfId="0" applyNumberFormat="1" applyFont="1" applyFill="1" applyBorder="1" applyProtection="1"/>
    <xf numFmtId="2" fontId="6" fillId="0" borderId="4" xfId="0" applyNumberFormat="1" applyFont="1" applyFill="1" applyBorder="1" applyProtection="1"/>
    <xf numFmtId="1" fontId="6" fillId="0" borderId="5" xfId="0" applyNumberFormat="1" applyFont="1" applyFill="1" applyBorder="1" applyProtection="1"/>
    <xf numFmtId="0" fontId="15" fillId="0" borderId="0" xfId="7" applyFont="1" applyProtection="1"/>
    <xf numFmtId="0" fontId="5" fillId="0" borderId="0" xfId="0" applyFont="1" applyAlignment="1" applyProtection="1">
      <alignment horizontal="center"/>
    </xf>
    <xf numFmtId="0" fontId="1" fillId="0" borderId="0" xfId="9" applyProtection="1"/>
    <xf numFmtId="0" fontId="4" fillId="2" borderId="21" xfId="9" applyNumberFormat="1" applyFont="1" applyFill="1" applyBorder="1" applyAlignment="1" applyProtection="1"/>
    <xf numFmtId="0" fontId="1" fillId="0" borderId="0" xfId="9" applyFill="1" applyProtection="1"/>
    <xf numFmtId="0" fontId="23" fillId="0" borderId="0" xfId="9" applyFont="1" applyProtection="1"/>
    <xf numFmtId="0" fontId="32" fillId="0" borderId="0" xfId="9" applyFont="1" applyAlignment="1" applyProtection="1">
      <alignment horizontal="center"/>
    </xf>
    <xf numFmtId="0" fontId="1" fillId="0" borderId="0" xfId="9" applyFont="1" applyProtection="1"/>
    <xf numFmtId="0" fontId="1" fillId="0" borderId="0" xfId="9" applyFill="1" applyBorder="1" applyProtection="1"/>
    <xf numFmtId="0" fontId="1" fillId="0" borderId="0" xfId="9" applyFont="1" applyFill="1" applyBorder="1" applyProtection="1"/>
    <xf numFmtId="0" fontId="3" fillId="0" borderId="0" xfId="9" applyFont="1" applyBorder="1" applyProtection="1"/>
    <xf numFmtId="0" fontId="3" fillId="0" borderId="0" xfId="9" applyFont="1" applyFill="1" applyBorder="1" applyProtection="1"/>
    <xf numFmtId="4" fontId="3" fillId="0" borderId="0" xfId="9" applyNumberFormat="1" applyFont="1" applyFill="1" applyBorder="1" applyProtection="1"/>
    <xf numFmtId="43" fontId="1" fillId="0" borderId="0" xfId="10" applyFont="1" applyProtection="1"/>
    <xf numFmtId="9" fontId="3" fillId="0" borderId="0" xfId="3" applyFont="1" applyFill="1" applyBorder="1" applyProtection="1"/>
    <xf numFmtId="0" fontId="5" fillId="0" borderId="0" xfId="9" applyFont="1" applyFill="1" applyBorder="1" applyProtection="1"/>
    <xf numFmtId="2" fontId="6" fillId="0" borderId="0" xfId="9" applyNumberFormat="1" applyFont="1" applyFill="1" applyBorder="1" applyProtection="1"/>
    <xf numFmtId="4" fontId="15" fillId="2" borderId="45" xfId="9" applyNumberFormat="1" applyFont="1" applyFill="1" applyBorder="1" applyAlignment="1" applyProtection="1"/>
    <xf numFmtId="0" fontId="0" fillId="3" borderId="21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4" fillId="0" borderId="0" xfId="2" applyFont="1"/>
    <xf numFmtId="0" fontId="25" fillId="0" borderId="0" xfId="9" applyFont="1"/>
    <xf numFmtId="0" fontId="3" fillId="0" borderId="0" xfId="9" applyFont="1"/>
    <xf numFmtId="0" fontId="1" fillId="0" borderId="0" xfId="9"/>
    <xf numFmtId="0" fontId="24" fillId="0" borderId="0" xfId="9" applyFont="1" applyFill="1"/>
    <xf numFmtId="0" fontId="28" fillId="0" borderId="0" xfId="9" applyFont="1" applyBorder="1"/>
    <xf numFmtId="0" fontId="6" fillId="0" borderId="0" xfId="9" applyFont="1" applyBorder="1"/>
    <xf numFmtId="0" fontId="3" fillId="0" borderId="0" xfId="9" applyFont="1" applyBorder="1"/>
    <xf numFmtId="0" fontId="25" fillId="0" borderId="0" xfId="9" applyFont="1" applyBorder="1"/>
    <xf numFmtId="0" fontId="4" fillId="0" borderId="0" xfId="9" applyFont="1"/>
    <xf numFmtId="0" fontId="3" fillId="0" borderId="0" xfId="2" applyFont="1"/>
    <xf numFmtId="4" fontId="10" fillId="0" borderId="0" xfId="12" applyNumberFormat="1" applyFont="1" applyAlignment="1" applyProtection="1">
      <alignment horizontal="left" vertical="top"/>
    </xf>
    <xf numFmtId="0" fontId="4" fillId="0" borderId="0" xfId="12" applyFont="1" applyAlignment="1" applyProtection="1">
      <alignment vertical="top"/>
    </xf>
    <xf numFmtId="0" fontId="4" fillId="0" borderId="0" xfId="12"/>
    <xf numFmtId="0" fontId="3" fillId="0" borderId="10" xfId="12" applyFont="1" applyBorder="1" applyAlignment="1" applyProtection="1">
      <alignment horizontal="right"/>
    </xf>
    <xf numFmtId="0" fontId="3" fillId="0" borderId="18" xfId="12" applyFont="1" applyBorder="1" applyProtection="1"/>
    <xf numFmtId="2" fontId="12" fillId="0" borderId="18" xfId="12" applyNumberFormat="1" applyFont="1" applyBorder="1" applyAlignment="1" applyProtection="1">
      <alignment horizontal="center" wrapText="1"/>
    </xf>
    <xf numFmtId="2" fontId="12" fillId="0" borderId="11" xfId="12" applyNumberFormat="1" applyFont="1" applyFill="1" applyBorder="1" applyAlignment="1" applyProtection="1">
      <alignment horizontal="center" wrapText="1"/>
    </xf>
    <xf numFmtId="0" fontId="3" fillId="0" borderId="16" xfId="12" applyFont="1" applyBorder="1" applyAlignment="1" applyProtection="1">
      <alignment horizontal="right"/>
    </xf>
    <xf numFmtId="0" fontId="3" fillId="0" borderId="0" xfId="12" applyFont="1" applyBorder="1" applyProtection="1"/>
    <xf numFmtId="2" fontId="12" fillId="0" borderId="0" xfId="12" applyNumberFormat="1" applyFont="1" applyBorder="1" applyAlignment="1" applyProtection="1">
      <alignment horizontal="center" wrapText="1"/>
    </xf>
    <xf numFmtId="2" fontId="12" fillId="0" borderId="19" xfId="12" applyNumberFormat="1" applyFont="1" applyFill="1" applyBorder="1" applyAlignment="1" applyProtection="1">
      <alignment horizontal="center" wrapText="1"/>
    </xf>
    <xf numFmtId="0" fontId="3" fillId="0" borderId="26" xfId="12" applyFont="1" applyBorder="1" applyAlignment="1" applyProtection="1">
      <alignment horizontal="right"/>
    </xf>
    <xf numFmtId="0" fontId="3" fillId="0" borderId="6" xfId="12" applyFont="1" applyBorder="1" applyProtection="1"/>
    <xf numFmtId="2" fontId="12" fillId="0" borderId="6" xfId="12" applyNumberFormat="1" applyFont="1" applyBorder="1" applyAlignment="1" applyProtection="1">
      <alignment horizontal="center" wrapText="1"/>
    </xf>
    <xf numFmtId="1" fontId="13" fillId="0" borderId="27" xfId="12" applyNumberFormat="1" applyFont="1" applyFill="1" applyBorder="1" applyAlignment="1" applyProtection="1">
      <alignment horizontal="center" wrapText="1"/>
    </xf>
    <xf numFmtId="4" fontId="3" fillId="2" borderId="22" xfId="12" applyNumberFormat="1" applyFont="1" applyFill="1" applyBorder="1" applyAlignment="1" applyProtection="1">
      <alignment horizontal="right" vertical="center"/>
    </xf>
    <xf numFmtId="4" fontId="4" fillId="2" borderId="14" xfId="12" applyNumberFormat="1" applyFont="1" applyFill="1" applyBorder="1" applyAlignment="1" applyProtection="1">
      <alignment horizontal="right" vertical="center"/>
    </xf>
    <xf numFmtId="0" fontId="4" fillId="0" borderId="0" xfId="12" applyAlignment="1">
      <alignment vertical="center"/>
    </xf>
    <xf numFmtId="0" fontId="15" fillId="0" borderId="16" xfId="12" applyFont="1" applyBorder="1" applyAlignment="1" applyProtection="1">
      <alignment horizontal="right"/>
    </xf>
    <xf numFmtId="0" fontId="4" fillId="0" borderId="0" xfId="12" applyFont="1" applyBorder="1" applyProtection="1"/>
    <xf numFmtId="4" fontId="4" fillId="0" borderId="48" xfId="12" applyNumberFormat="1" applyFont="1" applyBorder="1" applyAlignment="1" applyProtection="1"/>
    <xf numFmtId="4" fontId="4" fillId="0" borderId="49" xfId="12" applyNumberFormat="1" applyFont="1" applyBorder="1" applyAlignment="1" applyProtection="1"/>
    <xf numFmtId="4" fontId="4" fillId="0" borderId="0" xfId="12" applyNumberFormat="1" applyFont="1" applyBorder="1" applyAlignment="1" applyProtection="1"/>
    <xf numFmtId="4" fontId="4" fillId="0" borderId="19" xfId="12" applyNumberFormat="1" applyFont="1" applyBorder="1" applyAlignment="1" applyProtection="1"/>
    <xf numFmtId="0" fontId="4" fillId="0" borderId="16" xfId="12" applyFont="1" applyBorder="1" applyAlignment="1" applyProtection="1">
      <alignment horizontal="right"/>
    </xf>
    <xf numFmtId="0" fontId="4" fillId="0" borderId="20" xfId="12" applyFont="1" applyBorder="1" applyAlignment="1" applyProtection="1">
      <alignment horizontal="left"/>
    </xf>
    <xf numFmtId="4" fontId="43" fillId="0" borderId="20" xfId="12" applyNumberFormat="1" applyFont="1" applyBorder="1" applyAlignment="1" applyProtection="1"/>
    <xf numFmtId="4" fontId="43" fillId="3" borderId="47" xfId="12" applyNumberFormat="1" applyFont="1" applyFill="1" applyBorder="1" applyAlignment="1" applyProtection="1">
      <protection locked="0"/>
    </xf>
    <xf numFmtId="0" fontId="4" fillId="0" borderId="0" xfId="12" applyFont="1" applyBorder="1" applyAlignment="1" applyProtection="1">
      <alignment horizontal="left"/>
    </xf>
    <xf numFmtId="4" fontId="4" fillId="0" borderId="19" xfId="12" applyNumberFormat="1" applyFont="1" applyBorder="1" applyAlignment="1"/>
    <xf numFmtId="0" fontId="4" fillId="0" borderId="16" xfId="12" applyFont="1" applyBorder="1" applyAlignment="1">
      <alignment horizontal="left"/>
    </xf>
    <xf numFmtId="0" fontId="4" fillId="0" borderId="0" xfId="12" applyBorder="1"/>
    <xf numFmtId="4" fontId="4" fillId="0" borderId="0" xfId="12" applyNumberFormat="1" applyFont="1" applyBorder="1" applyAlignment="1"/>
    <xf numFmtId="0" fontId="4" fillId="0" borderId="16" xfId="12" applyFont="1" applyBorder="1" applyAlignment="1">
      <alignment horizontal="right"/>
    </xf>
    <xf numFmtId="0" fontId="4" fillId="0" borderId="0" xfId="12" applyFont="1" applyBorder="1" applyAlignment="1">
      <alignment horizontal="left"/>
    </xf>
    <xf numFmtId="9" fontId="4" fillId="2" borderId="22" xfId="3" applyFont="1" applyFill="1" applyBorder="1" applyAlignment="1">
      <alignment horizontal="right" vertical="center"/>
    </xf>
    <xf numFmtId="4" fontId="4" fillId="2" borderId="14" xfId="12" applyNumberFormat="1" applyFont="1" applyFill="1" applyBorder="1" applyAlignment="1">
      <alignment horizontal="right" vertical="center"/>
    </xf>
    <xf numFmtId="0" fontId="15" fillId="0" borderId="16" xfId="12" applyFont="1" applyBorder="1" applyAlignment="1">
      <alignment horizontal="right"/>
    </xf>
    <xf numFmtId="0" fontId="4" fillId="0" borderId="0" xfId="12" applyFont="1" applyBorder="1"/>
    <xf numFmtId="4" fontId="4" fillId="0" borderId="48" xfId="12" applyNumberFormat="1" applyFont="1" applyBorder="1" applyAlignment="1"/>
    <xf numFmtId="4" fontId="4" fillId="0" borderId="49" xfId="12" applyNumberFormat="1" applyFont="1" applyBorder="1" applyAlignment="1"/>
    <xf numFmtId="4" fontId="4" fillId="0" borderId="21" xfId="12" applyNumberFormat="1" applyFont="1" applyBorder="1" applyAlignment="1"/>
    <xf numFmtId="0" fontId="4" fillId="0" borderId="20" xfId="12" applyFont="1" applyBorder="1" applyAlignment="1">
      <alignment horizontal="left"/>
    </xf>
    <xf numFmtId="4" fontId="43" fillId="0" borderId="20" xfId="12" applyNumberFormat="1" applyFont="1" applyFill="1" applyBorder="1" applyAlignment="1" applyProtection="1">
      <protection locked="0"/>
    </xf>
    <xf numFmtId="9" fontId="43" fillId="0" borderId="20" xfId="3" applyFont="1" applyFill="1" applyBorder="1" applyAlignment="1" applyProtection="1"/>
    <xf numFmtId="4" fontId="43" fillId="3" borderId="24" xfId="12" applyNumberFormat="1" applyFont="1" applyFill="1" applyBorder="1" applyAlignment="1" applyProtection="1">
      <protection locked="0"/>
    </xf>
    <xf numFmtId="4" fontId="43" fillId="0" borderId="23" xfId="12" applyNumberFormat="1" applyFont="1" applyFill="1" applyBorder="1" applyAlignment="1" applyProtection="1">
      <protection locked="0"/>
    </xf>
    <xf numFmtId="9" fontId="43" fillId="0" borderId="23" xfId="3" applyFont="1" applyFill="1" applyBorder="1" applyAlignment="1" applyProtection="1">
      <protection locked="0"/>
    </xf>
    <xf numFmtId="4" fontId="43" fillId="0" borderId="52" xfId="12" applyNumberFormat="1" applyFont="1" applyFill="1" applyBorder="1" applyAlignment="1" applyProtection="1">
      <protection locked="0"/>
    </xf>
    <xf numFmtId="4" fontId="43" fillId="0" borderId="0" xfId="12" applyNumberFormat="1" applyFont="1" applyFill="1" applyBorder="1" applyAlignment="1" applyProtection="1">
      <protection locked="0"/>
    </xf>
    <xf numFmtId="9" fontId="43" fillId="0" borderId="0" xfId="3" applyFont="1" applyFill="1" applyBorder="1" applyAlignment="1" applyProtection="1">
      <protection locked="0"/>
    </xf>
    <xf numFmtId="4" fontId="43" fillId="0" borderId="19" xfId="12" applyNumberFormat="1" applyFont="1" applyFill="1" applyBorder="1" applyAlignment="1" applyProtection="1">
      <protection locked="0"/>
    </xf>
    <xf numFmtId="9" fontId="43" fillId="0" borderId="0" xfId="3" applyFont="1" applyFill="1" applyBorder="1" applyAlignment="1" applyProtection="1"/>
    <xf numFmtId="4" fontId="43" fillId="3" borderId="19" xfId="12" applyNumberFormat="1" applyFont="1" applyFill="1" applyBorder="1" applyAlignment="1" applyProtection="1">
      <protection locked="0"/>
    </xf>
    <xf numFmtId="0" fontId="4" fillId="0" borderId="53" xfId="12" applyFont="1" applyBorder="1" applyAlignment="1">
      <alignment horizontal="right"/>
    </xf>
    <xf numFmtId="0" fontId="4" fillId="0" borderId="54" xfId="12" applyFont="1" applyFill="1" applyBorder="1" applyAlignment="1">
      <alignment horizontal="left"/>
    </xf>
    <xf numFmtId="4" fontId="43" fillId="0" borderId="54" xfId="12" applyNumberFormat="1" applyFont="1" applyFill="1" applyBorder="1" applyAlignment="1" applyProtection="1">
      <protection locked="0"/>
    </xf>
    <xf numFmtId="9" fontId="43" fillId="0" borderId="54" xfId="3" applyFont="1" applyFill="1" applyBorder="1" applyAlignment="1" applyProtection="1">
      <protection locked="0"/>
    </xf>
    <xf numFmtId="4" fontId="43" fillId="0" borderId="55" xfId="12" applyNumberFormat="1" applyFont="1" applyFill="1" applyBorder="1" applyAlignment="1" applyProtection="1">
      <protection locked="0"/>
    </xf>
    <xf numFmtId="0" fontId="4" fillId="0" borderId="0" xfId="12" applyFont="1" applyBorder="1" applyAlignment="1">
      <alignment horizontal="right"/>
    </xf>
    <xf numFmtId="0" fontId="4" fillId="0" borderId="0" xfId="12" applyFont="1" applyFill="1" applyBorder="1" applyAlignment="1">
      <alignment horizontal="left"/>
    </xf>
    <xf numFmtId="0" fontId="3" fillId="0" borderId="0" xfId="12" applyFont="1" applyBorder="1" applyAlignment="1">
      <alignment horizontal="right"/>
    </xf>
    <xf numFmtId="0" fontId="3" fillId="0" borderId="0" xfId="12" applyFont="1" applyBorder="1"/>
    <xf numFmtId="4" fontId="6" fillId="0" borderId="0" xfId="12" applyNumberFormat="1" applyFont="1" applyBorder="1" applyAlignment="1">
      <alignment horizontal="center" wrapText="1"/>
    </xf>
    <xf numFmtId="0" fontId="24" fillId="0" borderId="0" xfId="9" applyFont="1" applyAlignment="1" applyProtection="1">
      <alignment horizontal="center" vertical="center"/>
    </xf>
    <xf numFmtId="167" fontId="4" fillId="2" borderId="21" xfId="9" applyNumberFormat="1" applyFont="1" applyFill="1" applyBorder="1" applyAlignment="1" applyProtection="1"/>
    <xf numFmtId="0" fontId="45" fillId="0" borderId="0" xfId="9" applyFont="1"/>
    <xf numFmtId="0" fontId="45" fillId="0" borderId="0" xfId="9" applyFont="1" applyBorder="1"/>
    <xf numFmtId="0" fontId="2" fillId="0" borderId="0" xfId="9" applyFont="1" applyBorder="1" applyAlignment="1">
      <alignment horizontal="center"/>
    </xf>
    <xf numFmtId="0" fontId="2" fillId="0" borderId="10" xfId="9" applyFont="1" applyBorder="1" applyAlignment="1">
      <alignment horizontal="center"/>
    </xf>
    <xf numFmtId="0" fontId="2" fillId="0" borderId="18" xfId="9" applyFont="1" applyBorder="1" applyAlignment="1">
      <alignment horizontal="center"/>
    </xf>
    <xf numFmtId="0" fontId="2" fillId="0" borderId="16" xfId="9" applyFont="1" applyBorder="1"/>
    <xf numFmtId="0" fontId="2" fillId="0" borderId="0" xfId="9" applyFont="1" applyBorder="1"/>
    <xf numFmtId="0" fontId="47" fillId="0" borderId="0" xfId="9" applyFont="1" applyBorder="1" applyAlignment="1">
      <alignment horizontal="right"/>
    </xf>
    <xf numFmtId="10" fontId="2" fillId="5" borderId="0" xfId="9" applyNumberFormat="1" applyFont="1" applyFill="1" applyBorder="1" applyProtection="1">
      <protection hidden="1"/>
    </xf>
    <xf numFmtId="4" fontId="2" fillId="2" borderId="0" xfId="9" applyNumberFormat="1" applyFont="1" applyFill="1" applyBorder="1" applyProtection="1">
      <protection hidden="1"/>
    </xf>
    <xf numFmtId="0" fontId="2" fillId="0" borderId="26" xfId="9" applyFont="1" applyFill="1" applyBorder="1"/>
    <xf numFmtId="0" fontId="45" fillId="0" borderId="6" xfId="9" applyFont="1" applyFill="1" applyBorder="1"/>
    <xf numFmtId="4" fontId="2" fillId="0" borderId="6" xfId="9" applyNumberFormat="1" applyFont="1" applyFill="1" applyBorder="1"/>
    <xf numFmtId="0" fontId="45" fillId="0" borderId="6" xfId="9" applyFont="1" applyBorder="1"/>
    <xf numFmtId="0" fontId="2" fillId="0" borderId="0" xfId="9" applyFont="1" applyFill="1" applyBorder="1"/>
    <xf numFmtId="0" fontId="45" fillId="0" borderId="0" xfId="9" applyFont="1" applyFill="1" applyBorder="1"/>
    <xf numFmtId="4" fontId="2" fillId="0" borderId="0" xfId="9" applyNumberFormat="1" applyFont="1" applyFill="1" applyBorder="1"/>
    <xf numFmtId="0" fontId="45" fillId="0" borderId="0" xfId="13" applyFont="1"/>
    <xf numFmtId="4" fontId="45" fillId="0" borderId="0" xfId="13" applyNumberFormat="1" applyFont="1"/>
    <xf numFmtId="4" fontId="45" fillId="0" borderId="0" xfId="13" applyNumberFormat="1" applyFont="1" applyFill="1"/>
    <xf numFmtId="4" fontId="45" fillId="0" borderId="0" xfId="13" applyNumberFormat="1" applyFont="1" applyFill="1" applyProtection="1">
      <protection locked="0"/>
    </xf>
    <xf numFmtId="0" fontId="48" fillId="0" borderId="0" xfId="9" applyFont="1" applyBorder="1"/>
    <xf numFmtId="4" fontId="45" fillId="2" borderId="0" xfId="9" applyNumberFormat="1" applyFont="1" applyFill="1" applyBorder="1" applyProtection="1">
      <protection hidden="1"/>
    </xf>
    <xf numFmtId="0" fontId="9" fillId="0" borderId="0" xfId="13" applyFont="1"/>
    <xf numFmtId="4" fontId="9" fillId="0" borderId="0" xfId="13" applyNumberFormat="1" applyFont="1"/>
    <xf numFmtId="0" fontId="2" fillId="0" borderId="0" xfId="13" applyFont="1"/>
    <xf numFmtId="4" fontId="45" fillId="0" borderId="0" xfId="9" applyNumberFormat="1" applyFont="1" applyFill="1" applyBorder="1"/>
    <xf numFmtId="0" fontId="48" fillId="0" borderId="0" xfId="9" applyFont="1" applyFill="1" applyBorder="1"/>
    <xf numFmtId="49" fontId="45" fillId="0" borderId="0" xfId="9" applyNumberFormat="1" applyFont="1" applyBorder="1"/>
    <xf numFmtId="4" fontId="45" fillId="0" borderId="0" xfId="9" applyNumberFormat="1" applyFont="1" applyBorder="1"/>
    <xf numFmtId="4" fontId="2" fillId="0" borderId="0" xfId="9" applyNumberFormat="1" applyFont="1" applyBorder="1"/>
    <xf numFmtId="0" fontId="45" fillId="0" borderId="0" xfId="9" applyFont="1" applyProtection="1">
      <protection hidden="1"/>
    </xf>
    <xf numFmtId="4" fontId="45" fillId="0" borderId="0" xfId="9" applyNumberFormat="1" applyFont="1" applyBorder="1" applyProtection="1">
      <protection hidden="1"/>
    </xf>
    <xf numFmtId="43" fontId="2" fillId="2" borderId="0" xfId="10" applyNumberFormat="1" applyFont="1" applyFill="1" applyBorder="1" applyProtection="1">
      <protection hidden="1"/>
    </xf>
    <xf numFmtId="0" fontId="2" fillId="0" borderId="0" xfId="9" applyFont="1"/>
    <xf numFmtId="4" fontId="45" fillId="0" borderId="0" xfId="9" applyNumberFormat="1" applyFont="1" applyBorder="1" applyAlignment="1">
      <alignment horizontal="right"/>
    </xf>
    <xf numFmtId="0" fontId="9" fillId="0" borderId="0" xfId="9" applyFont="1" applyFill="1" applyAlignment="1">
      <alignment horizontal="left" wrapText="1"/>
    </xf>
    <xf numFmtId="0" fontId="45" fillId="0" borderId="0" xfId="9" applyFont="1" applyFill="1"/>
    <xf numFmtId="0" fontId="9" fillId="0" borderId="0" xfId="9" applyFont="1" applyAlignment="1">
      <alignment horizontal="left" wrapText="1"/>
    </xf>
    <xf numFmtId="43" fontId="45" fillId="0" borderId="0" xfId="9" applyNumberFormat="1" applyFont="1"/>
    <xf numFmtId="0" fontId="0" fillId="3" borderId="21" xfId="0" applyFill="1" applyBorder="1" applyAlignment="1" applyProtection="1">
      <alignment horizontal="left"/>
      <protection locked="0"/>
    </xf>
    <xf numFmtId="0" fontId="15" fillId="0" borderId="0" xfId="2" applyFont="1" applyAlignment="1">
      <alignment horizontal="center"/>
    </xf>
    <xf numFmtId="0" fontId="41" fillId="0" borderId="0" xfId="9" applyFont="1" applyFill="1" applyBorder="1" applyProtection="1"/>
    <xf numFmtId="168" fontId="4" fillId="3" borderId="21" xfId="10" applyNumberFormat="1" applyFont="1" applyFill="1" applyBorder="1" applyAlignment="1" applyProtection="1">
      <alignment horizontal="right"/>
      <protection locked="0"/>
    </xf>
    <xf numFmtId="0" fontId="45" fillId="10" borderId="0" xfId="9" applyFont="1" applyFill="1" applyBorder="1"/>
    <xf numFmtId="4" fontId="45" fillId="10" borderId="0" xfId="9" applyNumberFormat="1" applyFont="1" applyFill="1" applyBorder="1"/>
    <xf numFmtId="3" fontId="2" fillId="9" borderId="0" xfId="9" applyNumberFormat="1" applyFont="1" applyFill="1" applyBorder="1" applyProtection="1">
      <protection locked="0"/>
    </xf>
    <xf numFmtId="43" fontId="4" fillId="3" borderId="21" xfId="10" applyNumberFormat="1" applyFont="1" applyFill="1" applyBorder="1" applyAlignment="1" applyProtection="1">
      <alignment horizontal="right"/>
      <protection locked="0"/>
    </xf>
    <xf numFmtId="4" fontId="45" fillId="6" borderId="0" xfId="9" applyNumberFormat="1" applyFont="1" applyFill="1"/>
    <xf numFmtId="0" fontId="1" fillId="0" borderId="0" xfId="9" applyBorder="1"/>
    <xf numFmtId="0" fontId="15" fillId="0" borderId="0" xfId="9" applyFont="1" applyBorder="1"/>
    <xf numFmtId="0" fontId="3" fillId="0" borderId="0" xfId="14" applyFont="1"/>
    <xf numFmtId="0" fontId="17" fillId="0" borderId="0" xfId="9" applyFont="1" applyBorder="1"/>
    <xf numFmtId="0" fontId="4" fillId="0" borderId="0" xfId="2" applyFont="1" applyAlignment="1">
      <alignment vertical="top"/>
    </xf>
    <xf numFmtId="4" fontId="14" fillId="0" borderId="0" xfId="9" applyNumberFormat="1" applyFont="1" applyBorder="1" applyAlignment="1" applyProtection="1">
      <protection locked="0"/>
    </xf>
    <xf numFmtId="4" fontId="14" fillId="0" borderId="19" xfId="9" applyNumberFormat="1" applyFont="1" applyBorder="1" applyAlignment="1" applyProtection="1">
      <protection locked="0"/>
    </xf>
    <xf numFmtId="0" fontId="49" fillId="0" borderId="0" xfId="2" applyFont="1"/>
    <xf numFmtId="4" fontId="14" fillId="0" borderId="0" xfId="9" applyNumberFormat="1" applyFont="1" applyFill="1" applyBorder="1" applyAlignment="1" applyProtection="1">
      <protection locked="0"/>
    </xf>
    <xf numFmtId="4" fontId="14" fillId="0" borderId="19" xfId="9" applyNumberFormat="1" applyFont="1" applyFill="1" applyBorder="1" applyAlignment="1" applyProtection="1">
      <protection locked="0"/>
    </xf>
    <xf numFmtId="4" fontId="31" fillId="0" borderId="19" xfId="9" applyNumberFormat="1" applyFont="1" applyFill="1" applyBorder="1" applyAlignment="1" applyProtection="1">
      <protection locked="0"/>
    </xf>
    <xf numFmtId="4" fontId="31" fillId="0" borderId="19" xfId="9" applyNumberFormat="1" applyFont="1" applyBorder="1" applyAlignment="1" applyProtection="1">
      <protection locked="0"/>
    </xf>
    <xf numFmtId="0" fontId="4" fillId="0" borderId="0" xfId="15"/>
    <xf numFmtId="4" fontId="15" fillId="0" borderId="0" xfId="15" applyNumberFormat="1" applyFont="1" applyAlignment="1">
      <alignment horizontal="left" vertical="top"/>
    </xf>
    <xf numFmtId="0" fontId="4" fillId="0" borderId="0" xfId="15" applyFont="1" applyAlignment="1">
      <alignment vertical="top"/>
    </xf>
    <xf numFmtId="0" fontId="6" fillId="0" borderId="0" xfId="15" applyNumberFormat="1" applyFont="1" applyFill="1" applyBorder="1" applyAlignment="1">
      <alignment horizontal="left" vertical="center"/>
    </xf>
    <xf numFmtId="0" fontId="15" fillId="3" borderId="0" xfId="15" applyFont="1" applyFill="1" applyAlignment="1">
      <alignment horizontal="center" vertical="center"/>
    </xf>
    <xf numFmtId="4" fontId="10" fillId="0" borderId="0" xfId="15" applyNumberFormat="1" applyFont="1" applyAlignment="1">
      <alignment horizontal="left" vertical="top"/>
    </xf>
    <xf numFmtId="0" fontId="6" fillId="0" borderId="6" xfId="15" applyNumberFormat="1" applyFont="1" applyBorder="1" applyAlignment="1">
      <alignment horizontal="center" vertical="top"/>
    </xf>
    <xf numFmtId="0" fontId="6" fillId="0" borderId="0" xfId="15" applyNumberFormat="1" applyFont="1" applyBorder="1" applyAlignment="1">
      <alignment horizontal="center" vertical="top"/>
    </xf>
    <xf numFmtId="0" fontId="3" fillId="0" borderId="7" xfId="15" applyFont="1" applyBorder="1" applyAlignment="1">
      <alignment horizontal="right"/>
    </xf>
    <xf numFmtId="0" fontId="3" fillId="0" borderId="25" xfId="15" applyFont="1" applyBorder="1"/>
    <xf numFmtId="0" fontId="3" fillId="0" borderId="8" xfId="15" applyFont="1" applyBorder="1"/>
    <xf numFmtId="1" fontId="13" fillId="0" borderId="9" xfId="15" applyNumberFormat="1" applyFont="1" applyBorder="1" applyAlignment="1">
      <alignment horizontal="center" vertical="center" wrapText="1"/>
    </xf>
    <xf numFmtId="0" fontId="3" fillId="0" borderId="10" xfId="15" applyFont="1" applyBorder="1" applyAlignment="1">
      <alignment horizontal="right"/>
    </xf>
    <xf numFmtId="0" fontId="3" fillId="0" borderId="11" xfId="15" applyFont="1" applyBorder="1"/>
    <xf numFmtId="1" fontId="13" fillId="0" borderId="12" xfId="15" applyNumberFormat="1" applyFont="1" applyBorder="1" applyAlignment="1">
      <alignment horizontal="center" wrapText="1"/>
    </xf>
    <xf numFmtId="0" fontId="4" fillId="0" borderId="1" xfId="15" applyBorder="1"/>
    <xf numFmtId="0" fontId="6" fillId="2" borderId="13" xfId="15" applyFont="1" applyFill="1" applyBorder="1" applyAlignment="1">
      <alignment horizontal="right" vertical="center"/>
    </xf>
    <xf numFmtId="0" fontId="3" fillId="2" borderId="22" xfId="15" applyFont="1" applyFill="1" applyBorder="1" applyAlignment="1">
      <alignment vertical="center"/>
    </xf>
    <xf numFmtId="0" fontId="3" fillId="2" borderId="14" xfId="15" applyFont="1" applyFill="1" applyBorder="1" applyAlignment="1">
      <alignment vertical="center"/>
    </xf>
    <xf numFmtId="4" fontId="3" fillId="2" borderId="15" xfId="15" applyNumberFormat="1" applyFont="1" applyFill="1" applyBorder="1" applyAlignment="1" applyProtection="1">
      <alignment horizontal="right" vertical="center"/>
    </xf>
    <xf numFmtId="0" fontId="6" fillId="2" borderId="15" xfId="15" applyFont="1" applyFill="1" applyBorder="1" applyAlignment="1">
      <alignment horizontal="right" vertical="center"/>
    </xf>
    <xf numFmtId="0" fontId="4" fillId="0" borderId="0" xfId="15" applyAlignment="1">
      <alignment vertical="center"/>
    </xf>
    <xf numFmtId="0" fontId="6" fillId="0" borderId="16" xfId="15" applyFont="1" applyBorder="1" applyAlignment="1">
      <alignment horizontal="right"/>
    </xf>
    <xf numFmtId="0" fontId="3" fillId="0" borderId="0" xfId="15" applyFont="1" applyBorder="1"/>
    <xf numFmtId="4" fontId="3" fillId="0" borderId="1" xfId="15" applyNumberFormat="1" applyFont="1" applyBorder="1" applyAlignment="1"/>
    <xf numFmtId="4" fontId="3" fillId="0" borderId="1" xfId="15" applyNumberFormat="1" applyFont="1" applyBorder="1" applyAlignment="1" applyProtection="1"/>
    <xf numFmtId="0" fontId="6" fillId="0" borderId="0" xfId="15" applyFont="1"/>
    <xf numFmtId="4" fontId="3" fillId="2" borderId="17" xfId="15" applyNumberFormat="1" applyFont="1" applyFill="1" applyBorder="1" applyAlignment="1">
      <alignment horizontal="right"/>
    </xf>
    <xf numFmtId="4" fontId="3" fillId="2" borderId="17" xfId="15" applyNumberFormat="1" applyFont="1" applyFill="1" applyBorder="1" applyAlignment="1" applyProtection="1">
      <alignment horizontal="right"/>
    </xf>
    <xf numFmtId="0" fontId="4" fillId="2" borderId="1" xfId="15" applyFill="1" applyBorder="1"/>
    <xf numFmtId="0" fontId="3" fillId="0" borderId="0" xfId="15" applyFont="1" applyAlignment="1">
      <alignment horizontal="left"/>
    </xf>
    <xf numFmtId="4" fontId="14" fillId="3" borderId="17" xfId="15" applyNumberFormat="1" applyFont="1" applyFill="1" applyBorder="1" applyAlignment="1" applyProtection="1">
      <protection locked="0"/>
    </xf>
    <xf numFmtId="4" fontId="14" fillId="5" borderId="17" xfId="15" applyNumberFormat="1" applyFont="1" applyFill="1" applyBorder="1" applyAlignment="1" applyProtection="1"/>
    <xf numFmtId="0" fontId="14" fillId="3" borderId="17" xfId="15" applyNumberFormat="1" applyFont="1" applyFill="1" applyBorder="1" applyAlignment="1" applyProtection="1">
      <protection locked="0"/>
    </xf>
    <xf numFmtId="0" fontId="4" fillId="0" borderId="0" xfId="15" applyBorder="1"/>
    <xf numFmtId="0" fontId="3" fillId="0" borderId="19" xfId="15" applyFont="1" applyBorder="1" applyAlignment="1">
      <alignment horizontal="left"/>
    </xf>
    <xf numFmtId="4" fontId="14" fillId="3" borderId="24" xfId="15" applyNumberFormat="1" applyFont="1" applyFill="1" applyBorder="1" applyAlignment="1" applyProtection="1">
      <protection locked="0"/>
    </xf>
    <xf numFmtId="0" fontId="3" fillId="0" borderId="16" xfId="15" applyFont="1" applyBorder="1" applyAlignment="1">
      <alignment horizontal="right"/>
    </xf>
    <xf numFmtId="0" fontId="3" fillId="0" borderId="0" xfId="15" applyFont="1" applyBorder="1" applyAlignment="1">
      <alignment horizontal="left"/>
    </xf>
    <xf numFmtId="4" fontId="14" fillId="0" borderId="19" xfId="15" applyNumberFormat="1" applyFont="1" applyBorder="1" applyAlignment="1" applyProtection="1"/>
    <xf numFmtId="0" fontId="6" fillId="2" borderId="13" xfId="15" applyFont="1" applyFill="1" applyBorder="1" applyAlignment="1">
      <alignment horizontal="right"/>
    </xf>
    <xf numFmtId="0" fontId="3" fillId="2" borderId="14" xfId="15" applyFont="1" applyFill="1" applyBorder="1"/>
    <xf numFmtId="4" fontId="3" fillId="2" borderId="14" xfId="15" applyNumberFormat="1" applyFont="1" applyFill="1" applyBorder="1" applyAlignment="1">
      <alignment horizontal="right"/>
    </xf>
    <xf numFmtId="0" fontId="3" fillId="0" borderId="19" xfId="15" applyFont="1" applyBorder="1"/>
    <xf numFmtId="4" fontId="3" fillId="0" borderId="19" xfId="15" applyNumberFormat="1" applyFont="1" applyBorder="1" applyAlignment="1"/>
    <xf numFmtId="4" fontId="3" fillId="0" borderId="19" xfId="15" applyNumberFormat="1" applyFont="1" applyBorder="1" applyAlignment="1" applyProtection="1"/>
    <xf numFmtId="0" fontId="6" fillId="0" borderId="0" xfId="15" applyFont="1" applyBorder="1"/>
    <xf numFmtId="0" fontId="6" fillId="0" borderId="19" xfId="15" applyFont="1" applyBorder="1"/>
    <xf numFmtId="4" fontId="3" fillId="2" borderId="24" xfId="15" applyNumberFormat="1" applyFont="1" applyFill="1" applyBorder="1" applyAlignment="1">
      <alignment horizontal="right"/>
    </xf>
    <xf numFmtId="4" fontId="3" fillId="2" borderId="24" xfId="15" applyNumberFormat="1" applyFont="1" applyFill="1" applyBorder="1" applyAlignment="1" applyProtection="1">
      <alignment horizontal="right"/>
    </xf>
    <xf numFmtId="4" fontId="14" fillId="0" borderId="17" xfId="15" applyNumberFormat="1" applyFont="1" applyBorder="1" applyAlignment="1" applyProtection="1"/>
    <xf numFmtId="0" fontId="6" fillId="0" borderId="16" xfId="15" applyFont="1" applyFill="1" applyBorder="1" applyAlignment="1">
      <alignment horizontal="right"/>
    </xf>
    <xf numFmtId="0" fontId="6" fillId="0" borderId="0" xfId="15" applyFont="1" applyFill="1" applyBorder="1"/>
    <xf numFmtId="0" fontId="6" fillId="0" borderId="0" xfId="15" applyFont="1" applyFill="1"/>
    <xf numFmtId="4" fontId="3" fillId="0" borderId="1" xfId="15" applyNumberFormat="1" applyFont="1" applyFill="1" applyBorder="1" applyAlignment="1">
      <alignment horizontal="right"/>
    </xf>
    <xf numFmtId="4" fontId="3" fillId="0" borderId="1" xfId="15" applyNumberFormat="1" applyFont="1" applyFill="1" applyBorder="1" applyAlignment="1" applyProtection="1">
      <alignment horizontal="right"/>
    </xf>
    <xf numFmtId="0" fontId="4" fillId="0" borderId="46" xfId="15" applyFill="1" applyBorder="1"/>
    <xf numFmtId="0" fontId="4" fillId="0" borderId="0" xfId="15" applyFill="1"/>
    <xf numFmtId="4" fontId="14" fillId="0" borderId="46" xfId="15" applyNumberFormat="1" applyFont="1" applyBorder="1" applyAlignment="1" applyProtection="1"/>
    <xf numFmtId="0" fontId="4" fillId="0" borderId="19" xfId="15" applyBorder="1"/>
    <xf numFmtId="0" fontId="6" fillId="0" borderId="19" xfId="15" applyFont="1" applyBorder="1" applyAlignment="1">
      <alignment horizontal="left"/>
    </xf>
    <xf numFmtId="4" fontId="14" fillId="3" borderId="47" xfId="15" applyNumberFormat="1" applyFont="1" applyFill="1" applyBorder="1" applyAlignment="1" applyProtection="1">
      <protection locked="0"/>
    </xf>
    <xf numFmtId="0" fontId="14" fillId="3" borderId="24" xfId="15" applyNumberFormat="1" applyFont="1" applyFill="1" applyBorder="1" applyAlignment="1" applyProtection="1">
      <protection locked="0"/>
    </xf>
    <xf numFmtId="0" fontId="8" fillId="0" borderId="0" xfId="15" applyFont="1"/>
    <xf numFmtId="4" fontId="30" fillId="2" borderId="24" xfId="15" applyNumberFormat="1" applyFont="1" applyFill="1" applyBorder="1" applyAlignment="1">
      <alignment horizontal="right"/>
    </xf>
    <xf numFmtId="0" fontId="30" fillId="0" borderId="0" xfId="15" applyFont="1" applyBorder="1"/>
    <xf numFmtId="4" fontId="30" fillId="0" borderId="1" xfId="15" applyNumberFormat="1" applyFont="1" applyBorder="1" applyAlignment="1"/>
    <xf numFmtId="4" fontId="30" fillId="0" borderId="1" xfId="15" applyNumberFormat="1" applyFont="1" applyBorder="1" applyAlignment="1" applyProtection="1"/>
    <xf numFmtId="0" fontId="40" fillId="0" borderId="19" xfId="15" applyFont="1" applyBorder="1"/>
    <xf numFmtId="0" fontId="30" fillId="0" borderId="0" xfId="15" applyFont="1" applyBorder="1" applyAlignment="1">
      <alignment horizontal="left"/>
    </xf>
    <xf numFmtId="4" fontId="14" fillId="2" borderId="17" xfId="15" applyNumberFormat="1" applyFont="1" applyFill="1" applyBorder="1" applyAlignment="1" applyProtection="1"/>
    <xf numFmtId="0" fontId="30" fillId="0" borderId="0" xfId="15" applyFont="1" applyAlignment="1">
      <alignment horizontal="left"/>
    </xf>
    <xf numFmtId="0" fontId="6" fillId="2" borderId="7" xfId="15" applyFont="1" applyFill="1" applyBorder="1" applyAlignment="1">
      <alignment horizontal="right" vertical="center"/>
    </xf>
    <xf numFmtId="0" fontId="6" fillId="2" borderId="25" xfId="15" applyFont="1" applyFill="1" applyBorder="1" applyAlignment="1">
      <alignment vertical="center"/>
    </xf>
    <xf numFmtId="4" fontId="6" fillId="2" borderId="9" xfId="15" applyNumberFormat="1" applyFont="1" applyFill="1" applyBorder="1" applyAlignment="1">
      <alignment horizontal="right" vertical="center"/>
    </xf>
    <xf numFmtId="4" fontId="6" fillId="2" borderId="9" xfId="15" applyNumberFormat="1" applyFont="1" applyFill="1" applyBorder="1" applyAlignment="1" applyProtection="1">
      <alignment horizontal="right" vertical="center"/>
    </xf>
    <xf numFmtId="0" fontId="3" fillId="0" borderId="18" xfId="15" applyFont="1" applyBorder="1" applyAlignment="1">
      <alignment horizontal="right"/>
    </xf>
    <xf numFmtId="0" fontId="3" fillId="0" borderId="18" xfId="15" applyFont="1" applyBorder="1"/>
    <xf numFmtId="4" fontId="6" fillId="0" borderId="18" xfId="15" applyNumberFormat="1" applyFont="1" applyBorder="1" applyAlignment="1">
      <alignment horizontal="center" wrapText="1"/>
    </xf>
    <xf numFmtId="4" fontId="6" fillId="0" borderId="0" xfId="15" applyNumberFormat="1" applyFont="1" applyBorder="1" applyAlignment="1">
      <alignment horizontal="center" wrapText="1"/>
    </xf>
    <xf numFmtId="0" fontId="15" fillId="0" borderId="0" xfId="15" applyFont="1" applyAlignment="1">
      <alignment horizontal="right"/>
    </xf>
    <xf numFmtId="0" fontId="4" fillId="0" borderId="0" xfId="15" applyAlignment="1">
      <alignment horizontal="left"/>
    </xf>
    <xf numFmtId="0" fontId="3" fillId="2" borderId="14" xfId="2" applyFont="1" applyFill="1" applyBorder="1" applyAlignment="1">
      <alignment vertical="center"/>
    </xf>
    <xf numFmtId="4" fontId="3" fillId="0" borderId="0" xfId="9" applyNumberFormat="1" applyFont="1" applyFill="1" applyBorder="1" applyAlignment="1" applyProtection="1">
      <protection locked="0"/>
    </xf>
    <xf numFmtId="4" fontId="30" fillId="0" borderId="0" xfId="9" applyNumberFormat="1" applyFont="1" applyFill="1" applyBorder="1" applyAlignment="1" applyProtection="1">
      <protection locked="0"/>
    </xf>
    <xf numFmtId="4" fontId="30" fillId="0" borderId="0" xfId="9" applyNumberFormat="1" applyFont="1" applyBorder="1" applyAlignment="1" applyProtection="1">
      <protection locked="0"/>
    </xf>
    <xf numFmtId="4" fontId="3" fillId="0" borderId="0" xfId="9" applyNumberFormat="1" applyFont="1" applyBorder="1" applyAlignment="1" applyProtection="1">
      <protection locked="0"/>
    </xf>
    <xf numFmtId="4" fontId="3" fillId="0" borderId="0" xfId="2" applyNumberFormat="1" applyFont="1" applyFill="1" applyBorder="1" applyAlignment="1" applyProtection="1"/>
    <xf numFmtId="0" fontId="14" fillId="3" borderId="0" xfId="15" applyNumberFormat="1" applyFont="1" applyFill="1" applyBorder="1" applyAlignment="1" applyProtection="1">
      <protection locked="0"/>
    </xf>
    <xf numFmtId="4" fontId="50" fillId="0" borderId="19" xfId="9" applyNumberFormat="1" applyFont="1" applyBorder="1" applyAlignment="1" applyProtection="1">
      <alignment horizontal="right"/>
      <protection locked="0"/>
    </xf>
    <xf numFmtId="0" fontId="4" fillId="0" borderId="0" xfId="8" applyFont="1" applyAlignment="1" applyProtection="1">
      <alignment horizontal="right"/>
    </xf>
    <xf numFmtId="0" fontId="4" fillId="0" borderId="0" xfId="8" applyFont="1" applyProtection="1"/>
    <xf numFmtId="0" fontId="4" fillId="0" borderId="0" xfId="8" applyFont="1" applyAlignment="1" applyProtection="1">
      <alignment horizontal="right"/>
      <protection hidden="1"/>
    </xf>
    <xf numFmtId="0" fontId="15" fillId="0" borderId="0" xfId="8" applyFont="1" applyAlignment="1" applyProtection="1">
      <alignment horizontal="right" wrapText="1"/>
      <protection hidden="1"/>
    </xf>
    <xf numFmtId="0" fontId="4" fillId="0" borderId="0" xfId="8" applyFont="1" applyProtection="1">
      <protection hidden="1"/>
    </xf>
    <xf numFmtId="169" fontId="4" fillId="9" borderId="56" xfId="16" applyNumberFormat="1" applyFont="1" applyFill="1" applyBorder="1" applyProtection="1">
      <protection locked="0"/>
    </xf>
    <xf numFmtId="0" fontId="15" fillId="0" borderId="0" xfId="8" applyFont="1" applyAlignment="1" applyProtection="1">
      <alignment horizontal="right"/>
      <protection hidden="1"/>
    </xf>
    <xf numFmtId="169" fontId="15" fillId="5" borderId="9" xfId="16" applyNumberFormat="1" applyFont="1" applyFill="1" applyBorder="1" applyProtection="1">
      <protection hidden="1"/>
    </xf>
    <xf numFmtId="44" fontId="4" fillId="0" borderId="0" xfId="16" applyFont="1" applyProtection="1">
      <protection hidden="1"/>
    </xf>
    <xf numFmtId="43" fontId="4" fillId="9" borderId="9" xfId="16" applyNumberFormat="1" applyFont="1" applyFill="1" applyBorder="1" applyProtection="1">
      <protection locked="0"/>
    </xf>
    <xf numFmtId="2" fontId="15" fillId="5" borderId="9" xfId="8" applyNumberFormat="1" applyFont="1" applyFill="1" applyBorder="1" applyProtection="1">
      <protection hidden="1"/>
    </xf>
    <xf numFmtId="0" fontId="4" fillId="9" borderId="9" xfId="8" applyFont="1" applyFill="1" applyBorder="1" applyAlignment="1" applyProtection="1">
      <alignment horizontal="center"/>
      <protection locked="0"/>
    </xf>
    <xf numFmtId="0" fontId="4" fillId="5" borderId="9" xfId="8" applyFont="1" applyFill="1" applyBorder="1" applyAlignment="1" applyProtection="1">
      <alignment horizontal="center"/>
      <protection hidden="1"/>
    </xf>
    <xf numFmtId="10" fontId="15" fillId="5" borderId="9" xfId="3" applyNumberFormat="1" applyFont="1" applyFill="1" applyBorder="1" applyAlignment="1" applyProtection="1">
      <alignment horizontal="center"/>
      <protection hidden="1"/>
    </xf>
    <xf numFmtId="0" fontId="4" fillId="0" borderId="0" xfId="8" applyFont="1" applyFill="1" applyProtection="1">
      <protection hidden="1"/>
    </xf>
    <xf numFmtId="0" fontId="51" fillId="7" borderId="0" xfId="8" applyFont="1" applyFill="1" applyAlignment="1" applyProtection="1">
      <alignment horizontal="right"/>
      <protection hidden="1"/>
    </xf>
    <xf numFmtId="166" fontId="3" fillId="0" borderId="0" xfId="3" applyNumberFormat="1" applyFont="1" applyProtection="1">
      <protection hidden="1"/>
    </xf>
    <xf numFmtId="0" fontId="51" fillId="0" borderId="0" xfId="8" applyFont="1" applyFill="1" applyAlignment="1" applyProtection="1">
      <alignment horizontal="right"/>
      <protection hidden="1"/>
    </xf>
    <xf numFmtId="0" fontId="49" fillId="11" borderId="0" xfId="8" applyFont="1" applyFill="1" applyProtection="1"/>
    <xf numFmtId="0" fontId="49" fillId="11" borderId="0" xfId="8" applyFont="1" applyFill="1" applyAlignment="1" applyProtection="1">
      <alignment horizontal="right"/>
    </xf>
    <xf numFmtId="0" fontId="38" fillId="11" borderId="0" xfId="8" applyFont="1" applyFill="1" applyAlignment="1" applyProtection="1">
      <alignment horizontal="left"/>
    </xf>
    <xf numFmtId="10" fontId="2" fillId="6" borderId="0" xfId="3" applyNumberFormat="1" applyFont="1" applyFill="1" applyBorder="1"/>
    <xf numFmtId="49" fontId="4" fillId="0" borderId="0" xfId="9" applyNumberFormat="1" applyFont="1" applyFill="1" applyBorder="1" applyAlignment="1" applyProtection="1">
      <alignment horizontal="left"/>
    </xf>
    <xf numFmtId="0" fontId="49" fillId="0" borderId="0" xfId="8" applyFont="1" applyFill="1" applyProtection="1"/>
    <xf numFmtId="0" fontId="49" fillId="0" borderId="0" xfId="8" applyFont="1" applyFill="1" applyAlignment="1" applyProtection="1">
      <alignment horizontal="right"/>
    </xf>
    <xf numFmtId="0" fontId="38" fillId="0" borderId="0" xfId="8" applyFont="1" applyFill="1" applyAlignment="1" applyProtection="1">
      <alignment horizontal="left"/>
    </xf>
    <xf numFmtId="2" fontId="4" fillId="5" borderId="9" xfId="8" applyNumberFormat="1" applyFont="1" applyFill="1" applyBorder="1" applyProtection="1">
      <protection hidden="1"/>
    </xf>
    <xf numFmtId="0" fontId="4" fillId="0" borderId="0" xfId="8" applyFont="1" applyFill="1" applyAlignment="1" applyProtection="1">
      <alignment horizontal="right"/>
      <protection hidden="1"/>
    </xf>
    <xf numFmtId="2" fontId="4" fillId="9" borderId="9" xfId="8" applyNumberFormat="1" applyFont="1" applyFill="1" applyBorder="1" applyAlignment="1" applyProtection="1">
      <alignment horizontal="center"/>
      <protection locked="0"/>
    </xf>
    <xf numFmtId="1" fontId="4" fillId="9" borderId="9" xfId="8" applyNumberFormat="1" applyFont="1" applyFill="1" applyBorder="1" applyAlignment="1" applyProtection="1">
      <alignment horizontal="center"/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4" fillId="0" borderId="0" xfId="8" applyFont="1" applyFill="1" applyProtection="1"/>
    <xf numFmtId="2" fontId="4" fillId="5" borderId="9" xfId="8" applyNumberFormat="1" applyFont="1" applyFill="1" applyBorder="1" applyAlignment="1" applyProtection="1">
      <alignment horizontal="center"/>
      <protection locked="0"/>
    </xf>
    <xf numFmtId="0" fontId="49" fillId="0" borderId="0" xfId="8" applyFont="1" applyFill="1" applyAlignment="1" applyProtection="1">
      <alignment horizontal="right"/>
      <protection hidden="1"/>
    </xf>
    <xf numFmtId="0" fontId="52" fillId="0" borderId="0" xfId="8" applyFont="1" applyAlignment="1" applyProtection="1">
      <alignment horizontal="right"/>
      <protection hidden="1"/>
    </xf>
    <xf numFmtId="0" fontId="4" fillId="11" borderId="0" xfId="8" applyFont="1" applyFill="1" applyProtection="1"/>
    <xf numFmtId="49" fontId="37" fillId="0" borderId="0" xfId="9" applyNumberFormat="1" applyFont="1" applyFill="1" applyAlignment="1" applyProtection="1"/>
    <xf numFmtId="168" fontId="4" fillId="0" borderId="0" xfId="10" applyNumberFormat="1" applyFont="1" applyFill="1" applyBorder="1" applyAlignment="1" applyProtection="1">
      <alignment horizontal="right"/>
      <protection locked="0"/>
    </xf>
    <xf numFmtId="167" fontId="1" fillId="0" borderId="0" xfId="10" applyNumberFormat="1" applyFont="1" applyAlignment="1" applyProtection="1">
      <alignment horizontal="right"/>
    </xf>
    <xf numFmtId="168" fontId="4" fillId="2" borderId="21" xfId="10" applyNumberFormat="1" applyFont="1" applyFill="1" applyBorder="1" applyAlignment="1" applyProtection="1">
      <alignment horizontal="right"/>
    </xf>
    <xf numFmtId="167" fontId="4" fillId="3" borderId="21" xfId="10" applyNumberFormat="1" applyFont="1" applyFill="1" applyBorder="1" applyAlignment="1" applyProtection="1">
      <alignment horizontal="right"/>
      <protection locked="0"/>
    </xf>
    <xf numFmtId="49" fontId="4" fillId="0" borderId="0" xfId="9" applyNumberFormat="1" applyFont="1" applyFill="1" applyBorder="1" applyAlignment="1" applyProtection="1">
      <protection locked="0"/>
    </xf>
    <xf numFmtId="0" fontId="23" fillId="0" borderId="0" xfId="9" applyFont="1" applyFill="1" applyAlignment="1" applyProtection="1">
      <alignment horizontal="left"/>
    </xf>
    <xf numFmtId="167" fontId="4" fillId="0" borderId="0" xfId="10" applyNumberFormat="1" applyFont="1" applyFill="1" applyBorder="1" applyAlignment="1" applyProtection="1">
      <alignment horizontal="right"/>
      <protection locked="0"/>
    </xf>
    <xf numFmtId="168" fontId="1" fillId="0" borderId="0" xfId="10" applyNumberFormat="1" applyFont="1" applyAlignment="1" applyProtection="1">
      <alignment horizontal="right"/>
    </xf>
    <xf numFmtId="0" fontId="32" fillId="0" borderId="0" xfId="9" applyFont="1" applyFill="1" applyAlignment="1" applyProtection="1">
      <alignment horizontal="center"/>
    </xf>
    <xf numFmtId="167" fontId="4" fillId="0" borderId="0" xfId="10" applyNumberFormat="1" applyFont="1" applyFill="1" applyBorder="1" applyAlignment="1" applyProtection="1"/>
    <xf numFmtId="43" fontId="4" fillId="0" borderId="0" xfId="10" applyFont="1" applyFill="1" applyBorder="1" applyAlignment="1" applyProtection="1"/>
    <xf numFmtId="0" fontId="5" fillId="0" borderId="0" xfId="9" applyFont="1" applyProtection="1"/>
    <xf numFmtId="0" fontId="5" fillId="0" borderId="0" xfId="0" applyFont="1" applyBorder="1" applyAlignment="1" applyProtection="1">
      <alignment horizontal="left"/>
    </xf>
    <xf numFmtId="4" fontId="0" fillId="0" borderId="0" xfId="0" applyNumberFormat="1"/>
    <xf numFmtId="0" fontId="1" fillId="0" borderId="7" xfId="9" applyBorder="1" applyProtection="1"/>
    <xf numFmtId="0" fontId="1" fillId="0" borderId="25" xfId="9" applyBorder="1" applyProtection="1"/>
    <xf numFmtId="43" fontId="1" fillId="0" borderId="25" xfId="10" applyFont="1" applyBorder="1" applyProtection="1"/>
    <xf numFmtId="43" fontId="1" fillId="0" borderId="25" xfId="10" applyFont="1" applyFill="1" applyBorder="1" applyProtection="1"/>
    <xf numFmtId="0" fontId="1" fillId="0" borderId="25" xfId="9" applyBorder="1" applyAlignment="1" applyProtection="1">
      <alignment horizontal="right"/>
    </xf>
    <xf numFmtId="0" fontId="1" fillId="7" borderId="25" xfId="9" applyFill="1" applyBorder="1" applyAlignment="1" applyProtection="1">
      <alignment horizontal="right"/>
    </xf>
    <xf numFmtId="0" fontId="1" fillId="7" borderId="25" xfId="9" applyFill="1" applyBorder="1" applyProtection="1"/>
    <xf numFmtId="0" fontId="1" fillId="7" borderId="8" xfId="9" applyFill="1" applyBorder="1" applyAlignment="1" applyProtection="1">
      <alignment horizontal="right"/>
    </xf>
    <xf numFmtId="0" fontId="41" fillId="0" borderId="0" xfId="9" applyFont="1" applyProtection="1"/>
    <xf numFmtId="49" fontId="4" fillId="0" borderId="0" xfId="9" applyNumberFormat="1" applyFont="1" applyFill="1" applyBorder="1" applyAlignment="1" applyProtection="1">
      <alignment horizontal="left"/>
    </xf>
    <xf numFmtId="0" fontId="54" fillId="0" borderId="0" xfId="1" applyFont="1" applyAlignment="1" applyProtection="1"/>
    <xf numFmtId="49" fontId="37" fillId="0" borderId="0" xfId="9" applyNumberFormat="1" applyFont="1" applyFill="1" applyAlignment="1" applyProtection="1">
      <alignment wrapText="1"/>
    </xf>
    <xf numFmtId="0" fontId="49" fillId="0" borderId="0" xfId="8" applyFont="1" applyFill="1" applyAlignment="1" applyProtection="1">
      <alignment horizontal="right" wrapText="1"/>
    </xf>
    <xf numFmtId="0" fontId="3" fillId="0" borderId="0" xfId="9" applyFont="1" applyAlignment="1">
      <alignment wrapText="1"/>
    </xf>
    <xf numFmtId="10" fontId="6" fillId="3" borderId="1" xfId="0" applyNumberFormat="1" applyFont="1" applyFill="1" applyBorder="1" applyProtection="1">
      <protection locked="0"/>
    </xf>
    <xf numFmtId="10" fontId="6" fillId="3" borderId="1" xfId="6" applyNumberFormat="1" applyFont="1" applyFill="1" applyBorder="1" applyProtection="1">
      <protection locked="0"/>
    </xf>
    <xf numFmtId="43" fontId="6" fillId="2" borderId="35" xfId="19" applyFont="1" applyFill="1" applyBorder="1" applyProtection="1">
      <protection hidden="1"/>
    </xf>
    <xf numFmtId="43" fontId="45" fillId="0" borderId="0" xfId="19" applyFont="1" applyBorder="1" applyAlignment="1">
      <alignment horizontal="right"/>
    </xf>
    <xf numFmtId="43" fontId="45" fillId="10" borderId="0" xfId="19" applyFont="1" applyFill="1" applyBorder="1" applyProtection="1">
      <protection hidden="1"/>
    </xf>
    <xf numFmtId="170" fontId="9" fillId="3" borderId="0" xfId="9" applyNumberFormat="1" applyFont="1" applyFill="1" applyBorder="1" applyProtection="1">
      <protection locked="0"/>
    </xf>
    <xf numFmtId="2" fontId="0" fillId="0" borderId="9" xfId="0" applyNumberFormat="1" applyBorder="1" applyProtection="1"/>
    <xf numFmtId="4" fontId="15" fillId="2" borderId="9" xfId="9" applyNumberFormat="1" applyFont="1" applyFill="1" applyBorder="1" applyAlignment="1" applyProtection="1"/>
    <xf numFmtId="43" fontId="55" fillId="9" borderId="0" xfId="10" applyNumberFormat="1" applyFont="1" applyFill="1" applyBorder="1" applyProtection="1">
      <protection hidden="1"/>
    </xf>
    <xf numFmtId="0" fontId="56" fillId="0" borderId="0" xfId="9" applyFont="1" applyBorder="1"/>
    <xf numFmtId="0" fontId="57" fillId="0" borderId="0" xfId="9" applyFont="1" applyBorder="1"/>
    <xf numFmtId="43" fontId="55" fillId="12" borderId="0" xfId="10" applyNumberFormat="1" applyFont="1" applyFill="1" applyBorder="1" applyAlignment="1" applyProtection="1">
      <alignment horizontal="center"/>
      <protection hidden="1"/>
    </xf>
    <xf numFmtId="0" fontId="1" fillId="0" borderId="21" xfId="0" applyFont="1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9" borderId="21" xfId="0" applyFill="1" applyBorder="1" applyAlignment="1" applyProtection="1">
      <protection locked="0"/>
    </xf>
    <xf numFmtId="0" fontId="15" fillId="0" borderId="21" xfId="0" applyFont="1" applyFill="1" applyBorder="1" applyAlignment="1" applyProtection="1">
      <protection locked="0"/>
    </xf>
    <xf numFmtId="0" fontId="24" fillId="0" borderId="0" xfId="9" applyFont="1" applyFill="1" applyProtection="1"/>
    <xf numFmtId="2" fontId="24" fillId="0" borderId="0" xfId="9" applyNumberFormat="1" applyFont="1" applyFill="1" applyProtection="1"/>
    <xf numFmtId="43" fontId="1" fillId="0" borderId="8" xfId="10" applyFont="1" applyFill="1" applyBorder="1" applyProtection="1"/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4" fontId="1" fillId="9" borderId="58" xfId="0" applyNumberFormat="1" applyFont="1" applyFill="1" applyBorder="1" applyProtection="1">
      <protection hidden="1"/>
    </xf>
    <xf numFmtId="4" fontId="1" fillId="9" borderId="61" xfId="0" applyNumberFormat="1" applyFont="1" applyFill="1" applyBorder="1" applyProtection="1">
      <protection hidden="1"/>
    </xf>
    <xf numFmtId="4" fontId="1" fillId="9" borderId="62" xfId="0" applyNumberFormat="1" applyFont="1" applyFill="1" applyBorder="1" applyProtection="1">
      <protection hidden="1"/>
    </xf>
    <xf numFmtId="0" fontId="1" fillId="5" borderId="63" xfId="0" applyFont="1" applyFill="1" applyBorder="1" applyAlignment="1" applyProtection="1">
      <alignment horizontal="right"/>
    </xf>
    <xf numFmtId="0" fontId="1" fillId="5" borderId="64" xfId="0" applyFont="1" applyFill="1" applyBorder="1" applyAlignment="1" applyProtection="1">
      <alignment horizontal="center" vertical="top" wrapText="1"/>
    </xf>
    <xf numFmtId="9" fontId="1" fillId="9" borderId="65" xfId="0" applyNumberFormat="1" applyFont="1" applyFill="1" applyBorder="1" applyAlignment="1" applyProtection="1">
      <alignment horizontal="center"/>
      <protection hidden="1"/>
    </xf>
    <xf numFmtId="9" fontId="1" fillId="9" borderId="66" xfId="0" applyNumberFormat="1" applyFont="1" applyFill="1" applyBorder="1" applyAlignment="1" applyProtection="1">
      <alignment horizontal="center"/>
      <protection hidden="1"/>
    </xf>
    <xf numFmtId="9" fontId="1" fillId="9" borderId="67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10" fontId="4" fillId="2" borderId="21" xfId="10" applyNumberFormat="1" applyFont="1" applyFill="1" applyBorder="1" applyAlignment="1" applyProtection="1"/>
    <xf numFmtId="1" fontId="13" fillId="0" borderId="1" xfId="15" applyNumberFormat="1" applyFont="1" applyBorder="1" applyAlignment="1">
      <alignment horizontal="center" wrapText="1"/>
    </xf>
    <xf numFmtId="4" fontId="3" fillId="2" borderId="1" xfId="15" applyNumberFormat="1" applyFont="1" applyFill="1" applyBorder="1" applyAlignment="1" applyProtection="1">
      <alignment horizontal="right"/>
    </xf>
    <xf numFmtId="4" fontId="14" fillId="0" borderId="1" xfId="15" applyNumberFormat="1" applyFont="1" applyBorder="1" applyAlignment="1" applyProtection="1"/>
    <xf numFmtId="4" fontId="3" fillId="0" borderId="0" xfId="15" applyNumberFormat="1" applyFont="1" applyBorder="1" applyAlignment="1" applyProtection="1"/>
    <xf numFmtId="4" fontId="30" fillId="0" borderId="19" xfId="15" applyNumberFormat="1" applyFont="1" applyBorder="1" applyAlignment="1" applyProtection="1"/>
    <xf numFmtId="9" fontId="14" fillId="5" borderId="17" xfId="3" applyFont="1" applyFill="1" applyBorder="1" applyAlignment="1" applyProtection="1"/>
    <xf numFmtId="43" fontId="1" fillId="0" borderId="0" xfId="19" applyFont="1" applyProtection="1"/>
    <xf numFmtId="0" fontId="19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3" borderId="20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3" borderId="21" xfId="0" applyFill="1" applyBorder="1" applyAlignment="1" applyProtection="1">
      <alignment horizontal="left"/>
      <protection locked="0"/>
    </xf>
    <xf numFmtId="0" fontId="27" fillId="4" borderId="0" xfId="1" applyFont="1" applyFill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3" fillId="0" borderId="3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14" fontId="0" fillId="3" borderId="20" xfId="0" applyNumberFormat="1" applyFill="1" applyBorder="1" applyAlignment="1" applyProtection="1">
      <alignment horizontal="left"/>
      <protection locked="0"/>
    </xf>
    <xf numFmtId="0" fontId="0" fillId="3" borderId="23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15" fillId="3" borderId="0" xfId="2" applyNumberFormat="1" applyFont="1" applyFill="1" applyBorder="1" applyAlignment="1" applyProtection="1">
      <alignment horizontal="center" vertical="center"/>
      <protection locked="0"/>
    </xf>
    <xf numFmtId="0" fontId="4" fillId="3" borderId="51" xfId="12" applyFont="1" applyFill="1" applyBorder="1" applyAlignment="1" applyProtection="1">
      <alignment horizontal="left"/>
      <protection locked="0"/>
    </xf>
    <xf numFmtId="0" fontId="4" fillId="3" borderId="20" xfId="12" applyFont="1" applyFill="1" applyBorder="1" applyAlignment="1" applyProtection="1">
      <alignment horizontal="left"/>
      <protection locked="0"/>
    </xf>
    <xf numFmtId="0" fontId="4" fillId="3" borderId="47" xfId="12" applyFont="1" applyFill="1" applyBorder="1" applyAlignment="1" applyProtection="1">
      <alignment horizontal="left"/>
      <protection locked="0"/>
    </xf>
    <xf numFmtId="0" fontId="4" fillId="3" borderId="51" xfId="12" applyFont="1" applyFill="1" applyBorder="1" applyAlignment="1" applyProtection="1">
      <alignment horizontal="center"/>
      <protection locked="0"/>
    </xf>
    <xf numFmtId="0" fontId="4" fillId="3" borderId="20" xfId="12" applyFont="1" applyFill="1" applyBorder="1" applyAlignment="1" applyProtection="1">
      <alignment horizontal="center"/>
      <protection locked="0"/>
    </xf>
    <xf numFmtId="0" fontId="4" fillId="3" borderId="47" xfId="12" applyFont="1" applyFill="1" applyBorder="1" applyAlignment="1" applyProtection="1">
      <alignment horizontal="center"/>
      <protection locked="0"/>
    </xf>
    <xf numFmtId="0" fontId="15" fillId="3" borderId="6" xfId="12" quotePrefix="1" applyNumberFormat="1" applyFont="1" applyFill="1" applyBorder="1" applyAlignment="1" applyProtection="1">
      <alignment horizontal="center" vertical="top"/>
    </xf>
    <xf numFmtId="0" fontId="15" fillId="0" borderId="7" xfId="12" applyFont="1" applyBorder="1" applyAlignment="1" applyProtection="1">
      <alignment horizontal="center"/>
    </xf>
    <xf numFmtId="0" fontId="15" fillId="0" borderId="25" xfId="12" applyFont="1" applyBorder="1" applyAlignment="1" applyProtection="1">
      <alignment horizontal="center"/>
    </xf>
    <xf numFmtId="0" fontId="15" fillId="0" borderId="8" xfId="12" applyFont="1" applyBorder="1" applyAlignment="1" applyProtection="1">
      <alignment horizontal="center"/>
    </xf>
    <xf numFmtId="0" fontId="4" fillId="2" borderId="13" xfId="12" applyFont="1" applyFill="1" applyBorder="1" applyAlignment="1" applyProtection="1">
      <alignment horizontal="right" vertical="center"/>
    </xf>
    <xf numFmtId="0" fontId="4" fillId="2" borderId="22" xfId="12" applyFont="1" applyFill="1" applyBorder="1" applyAlignment="1" applyProtection="1">
      <alignment horizontal="right" vertical="center"/>
    </xf>
    <xf numFmtId="0" fontId="4" fillId="3" borderId="50" xfId="12" applyFont="1" applyFill="1" applyBorder="1" applyAlignment="1" applyProtection="1">
      <alignment horizontal="left"/>
      <protection locked="0"/>
    </xf>
    <xf numFmtId="0" fontId="4" fillId="3" borderId="21" xfId="12" applyFont="1" applyFill="1" applyBorder="1" applyAlignment="1" applyProtection="1">
      <alignment horizontal="left"/>
      <protection locked="0"/>
    </xf>
    <xf numFmtId="0" fontId="4" fillId="3" borderId="24" xfId="12" applyFont="1" applyFill="1" applyBorder="1" applyAlignment="1" applyProtection="1">
      <alignment horizontal="left"/>
      <protection locked="0"/>
    </xf>
    <xf numFmtId="0" fontId="4" fillId="2" borderId="13" xfId="12" applyFont="1" applyFill="1" applyBorder="1" applyAlignment="1">
      <alignment horizontal="right" vertical="center"/>
    </xf>
    <xf numFmtId="0" fontId="4" fillId="2" borderId="22" xfId="12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1" fillId="0" borderId="57" xfId="0" applyFont="1" applyBorder="1" applyAlignment="1" applyProtection="1">
      <alignment horizontal="left"/>
    </xf>
    <xf numFmtId="0" fontId="1" fillId="0" borderId="56" xfId="0" applyFont="1" applyBorder="1" applyAlignment="1" applyProtection="1">
      <alignment horizontal="left"/>
    </xf>
    <xf numFmtId="0" fontId="1" fillId="0" borderId="62" xfId="0" applyFont="1" applyBorder="1" applyAlignment="1" applyProtection="1">
      <alignment horizontal="left"/>
    </xf>
    <xf numFmtId="0" fontId="1" fillId="0" borderId="58" xfId="0" applyFont="1" applyBorder="1" applyAlignment="1" applyProtection="1">
      <alignment horizontal="left"/>
    </xf>
    <xf numFmtId="0" fontId="1" fillId="2" borderId="7" xfId="2" applyFont="1" applyFill="1" applyBorder="1" applyAlignment="1">
      <alignment horizontal="left" vertical="center"/>
    </xf>
    <xf numFmtId="0" fontId="1" fillId="2" borderId="25" xfId="2" applyFont="1" applyFill="1" applyBorder="1" applyAlignment="1">
      <alignment horizontal="left" vertical="center"/>
    </xf>
    <xf numFmtId="0" fontId="1" fillId="2" borderId="8" xfId="2" applyFont="1" applyFill="1" applyBorder="1" applyAlignment="1">
      <alignment horizontal="left" vertical="center"/>
    </xf>
    <xf numFmtId="0" fontId="1" fillId="0" borderId="59" xfId="0" applyFont="1" applyBorder="1" applyAlignment="1" applyProtection="1">
      <alignment horizontal="left"/>
    </xf>
    <xf numFmtId="0" fontId="1" fillId="0" borderId="60" xfId="0" applyFont="1" applyBorder="1" applyAlignment="1" applyProtection="1">
      <alignment horizontal="left"/>
    </xf>
    <xf numFmtId="0" fontId="1" fillId="0" borderId="61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6" fillId="0" borderId="41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36" xfId="0" applyFont="1" applyBorder="1" applyAlignment="1" applyProtection="1">
      <alignment horizontal="left"/>
    </xf>
    <xf numFmtId="0" fontId="8" fillId="0" borderId="31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19" xfId="0" applyFont="1" applyFill="1" applyBorder="1" applyAlignment="1" applyProtection="1">
      <alignment horizontal="left"/>
    </xf>
    <xf numFmtId="0" fontId="8" fillId="0" borderId="32" xfId="0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left"/>
    </xf>
    <xf numFmtId="0" fontId="8" fillId="0" borderId="40" xfId="0" applyFont="1" applyBorder="1" applyAlignment="1" applyProtection="1">
      <alignment horizontal="left"/>
    </xf>
    <xf numFmtId="0" fontId="8" fillId="0" borderId="41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8" fillId="0" borderId="36" xfId="0" applyFont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 wrapText="1"/>
      <protection locked="0"/>
    </xf>
    <xf numFmtId="0" fontId="3" fillId="3" borderId="19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 vertical="center"/>
    </xf>
    <xf numFmtId="0" fontId="3" fillId="0" borderId="32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40" xfId="0" applyFont="1" applyBorder="1" applyAlignment="1" applyProtection="1">
      <alignment horizontal="left" vertical="top"/>
    </xf>
    <xf numFmtId="0" fontId="3" fillId="0" borderId="42" xfId="0" applyFont="1" applyBorder="1" applyAlignment="1" applyProtection="1">
      <alignment horizontal="left" vertical="top"/>
    </xf>
    <xf numFmtId="0" fontId="3" fillId="0" borderId="37" xfId="0" applyFont="1" applyBorder="1" applyAlignment="1" applyProtection="1">
      <alignment horizontal="left" vertical="top"/>
    </xf>
    <xf numFmtId="0" fontId="3" fillId="0" borderId="43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center" vertical="top" wrapText="1"/>
    </xf>
    <xf numFmtId="0" fontId="3" fillId="0" borderId="44" xfId="0" applyFont="1" applyBorder="1" applyAlignment="1" applyProtection="1">
      <alignment horizontal="center" vertical="top" wrapText="1"/>
    </xf>
    <xf numFmtId="0" fontId="15" fillId="5" borderId="0" xfId="15" applyFont="1" applyFill="1" applyAlignment="1">
      <alignment horizontal="center" vertical="center"/>
    </xf>
    <xf numFmtId="0" fontId="37" fillId="0" borderId="7" xfId="8" applyFont="1" applyBorder="1" applyAlignment="1" applyProtection="1">
      <alignment horizontal="center"/>
      <protection hidden="1"/>
    </xf>
    <xf numFmtId="0" fontId="37" fillId="0" borderId="8" xfId="8" applyFont="1" applyBorder="1" applyAlignment="1" applyProtection="1">
      <alignment horizontal="center"/>
      <protection hidden="1"/>
    </xf>
    <xf numFmtId="0" fontId="23" fillId="0" borderId="0" xfId="9" applyFont="1" applyFill="1" applyAlignment="1" applyProtection="1">
      <alignment horizontal="left"/>
    </xf>
    <xf numFmtId="49" fontId="4" fillId="0" borderId="0" xfId="9" applyNumberFormat="1" applyFont="1" applyFill="1" applyBorder="1" applyAlignment="1" applyProtection="1">
      <alignment horizontal="left"/>
    </xf>
    <xf numFmtId="3" fontId="15" fillId="5" borderId="0" xfId="18" applyNumberFormat="1" applyFont="1" applyFill="1" applyAlignment="1" applyProtection="1">
      <alignment horizontal="center"/>
      <protection locked="0"/>
    </xf>
    <xf numFmtId="0" fontId="2" fillId="3" borderId="0" xfId="9" applyFont="1" applyFill="1" applyAlignment="1">
      <alignment horizontal="center"/>
    </xf>
    <xf numFmtId="0" fontId="2" fillId="0" borderId="0" xfId="9" applyFont="1" applyAlignment="1">
      <alignment horizontal="center"/>
    </xf>
    <xf numFmtId="0" fontId="44" fillId="0" borderId="0" xfId="9" applyFont="1" applyAlignment="1">
      <alignment horizontal="center"/>
    </xf>
    <xf numFmtId="0" fontId="46" fillId="0" borderId="0" xfId="9" applyFont="1" applyBorder="1" applyAlignment="1">
      <alignment horizontal="center"/>
    </xf>
  </cellXfs>
  <cellStyles count="20">
    <cellStyle name="Lien hypertexte" xfId="1" builtinId="8"/>
    <cellStyle name="Milliers" xfId="19" builtinId="3"/>
    <cellStyle name="Milliers 2" xfId="5" xr:uid="{00000000-0005-0000-0000-000002000000}"/>
    <cellStyle name="Milliers 3" xfId="10" xr:uid="{00000000-0005-0000-0000-000003000000}"/>
    <cellStyle name="Monétaire 2" xfId="16" xr:uid="{00000000-0005-0000-0000-000004000000}"/>
    <cellStyle name="Normal" xfId="0" builtinId="0"/>
    <cellStyle name="Normal 2" xfId="9" xr:uid="{00000000-0005-0000-0000-000006000000}"/>
    <cellStyle name="Normal_Comptes2003.2004" xfId="2" xr:uid="{00000000-0005-0000-0000-000007000000}"/>
    <cellStyle name="Normal_Comptes2003.2004 2" xfId="7" xr:uid="{00000000-0005-0000-0000-000008000000}"/>
    <cellStyle name="Normal_Comptes2003.2004 2 2" xfId="15" xr:uid="{00000000-0005-0000-0000-000009000000}"/>
    <cellStyle name="Normal_Comptes2003.2004 3" xfId="11" xr:uid="{00000000-0005-0000-0000-00000A000000}"/>
    <cellStyle name="Normal_Comptes2003.2004 3 2" xfId="14" xr:uid="{00000000-0005-0000-0000-00000B000000}"/>
    <cellStyle name="Normal_Fiche_tx_occupation 2" xfId="8" xr:uid="{00000000-0005-0000-0000-00000C000000}"/>
    <cellStyle name="Normal_Plan_comptable_agréé" xfId="18" xr:uid="{00000000-0005-0000-0000-00000D000000}"/>
    <cellStyle name="Normal_Présentation comptes_investissements" xfId="12" xr:uid="{00000000-0005-0000-0000-00000E000000}"/>
    <cellStyle name="Normal_Subvention04_PJ04_Def 2" xfId="13" xr:uid="{00000000-0005-0000-0000-00000F000000}"/>
    <cellStyle name="Pourcentage" xfId="3" builtinId="5"/>
    <cellStyle name="Pourcentage 2" xfId="6" xr:uid="{00000000-0005-0000-0000-000011000000}"/>
    <cellStyle name="Pourcentage 2 2" xfId="17" xr:uid="{00000000-0005-0000-0000-000012000000}"/>
    <cellStyle name="Standard_Mappe1" xfId="4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CCECFF"/>
      <color rgb="FFFFFF99"/>
      <color rgb="FFFF99FF"/>
      <color rgb="FFFFCCFF"/>
      <color rgb="FF0000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3</xdr:row>
      <xdr:rowOff>123825</xdr:rowOff>
    </xdr:to>
    <xdr:pic>
      <xdr:nvPicPr>
        <xdr:cNvPr id="4136" name="Picture 37" descr="logo_ne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6" name="Object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7" name="Object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8" name="Object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19" name="Object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20" name="Object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21" name="Object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53</xdr:row>
          <xdr:rowOff>0</xdr:rowOff>
        </xdr:from>
        <xdr:to>
          <xdr:col>8</xdr:col>
          <xdr:colOff>0</xdr:colOff>
          <xdr:row>54</xdr:row>
          <xdr:rowOff>0</xdr:rowOff>
        </xdr:to>
        <xdr:sp macro="" textlink="">
          <xdr:nvSpPr>
            <xdr:cNvPr id="4122" name="Object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1238250</xdr:colOff>
      <xdr:row>3</xdr:row>
      <xdr:rowOff>95250</xdr:rowOff>
    </xdr:to>
    <xdr:pic>
      <xdr:nvPicPr>
        <xdr:cNvPr id="2" name="Picture 6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1238250</xdr:colOff>
      <xdr:row>3</xdr:row>
      <xdr:rowOff>104775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838325" cy="581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26" Type="http://schemas.openxmlformats.org/officeDocument/2006/relationships/oleObject" Target="../embeddings/oleObject21.bin"/><Relationship Id="rId3" Type="http://schemas.openxmlformats.org/officeDocument/2006/relationships/drawing" Target="../drawings/drawing1.xml"/><Relationship Id="rId21" Type="http://schemas.openxmlformats.org/officeDocument/2006/relationships/oleObject" Target="../embeddings/oleObject16.bin"/><Relationship Id="rId7" Type="http://schemas.openxmlformats.org/officeDocument/2006/relationships/oleObject" Target="../embeddings/oleObject2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5" Type="http://schemas.openxmlformats.org/officeDocument/2006/relationships/oleObject" Target="../embeddings/oleObject20.bin"/><Relationship Id="rId2" Type="http://schemas.openxmlformats.org/officeDocument/2006/relationships/printerSettings" Target="../printerSettings/printerSettings1.bin"/><Relationship Id="rId16" Type="http://schemas.openxmlformats.org/officeDocument/2006/relationships/oleObject" Target="../embeddings/oleObject11.bin"/><Relationship Id="rId20" Type="http://schemas.openxmlformats.org/officeDocument/2006/relationships/oleObject" Target="../embeddings/oleObject15.bin"/><Relationship Id="rId1" Type="http://schemas.openxmlformats.org/officeDocument/2006/relationships/hyperlink" Target="mailto:Valentine.Lenoble@ne.ch" TargetMode="External"/><Relationship Id="rId6" Type="http://schemas.openxmlformats.org/officeDocument/2006/relationships/image" Target="../media/image1.wmf"/><Relationship Id="rId11" Type="http://schemas.openxmlformats.org/officeDocument/2006/relationships/oleObject" Target="../embeddings/oleObject6.bin"/><Relationship Id="rId24" Type="http://schemas.openxmlformats.org/officeDocument/2006/relationships/oleObject" Target="../embeddings/oleObject19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10.bin"/><Relationship Id="rId23" Type="http://schemas.openxmlformats.org/officeDocument/2006/relationships/oleObject" Target="../embeddings/oleObject18.bin"/><Relationship Id="rId28" Type="http://schemas.openxmlformats.org/officeDocument/2006/relationships/image" Target="../media/image2.emf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Relationship Id="rId22" Type="http://schemas.openxmlformats.org/officeDocument/2006/relationships/oleObject" Target="../embeddings/oleObject17.bin"/><Relationship Id="rId27" Type="http://schemas.openxmlformats.org/officeDocument/2006/relationships/oleObject" Target="../embeddings/oleObject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105"/>
  <sheetViews>
    <sheetView view="pageBreakPreview" topLeftCell="A76" zoomScaleNormal="100" zoomScaleSheetLayoutView="100" workbookViewId="0">
      <selection activeCell="A102" sqref="A102"/>
    </sheetView>
  </sheetViews>
  <sheetFormatPr baseColWidth="10" defaultRowHeight="12" x14ac:dyDescent="0.2"/>
  <cols>
    <col min="1" max="1" width="6.5703125" customWidth="1"/>
    <col min="2" max="2" width="13.140625" customWidth="1"/>
    <col min="4" max="4" width="5.5703125" customWidth="1"/>
    <col min="7" max="7" width="27.28515625" customWidth="1"/>
    <col min="8" max="8" width="10.140625" style="38" customWidth="1"/>
    <col min="9" max="9" width="9.140625" customWidth="1"/>
    <col min="10" max="10" width="0" hidden="1" customWidth="1"/>
    <col min="12" max="12" width="2.42578125" customWidth="1"/>
  </cols>
  <sheetData>
    <row r="1" spans="1:8" x14ac:dyDescent="0.2">
      <c r="H1" s="39"/>
    </row>
    <row r="2" spans="1:8" x14ac:dyDescent="0.2">
      <c r="A2" s="42"/>
      <c r="H2" s="39"/>
    </row>
    <row r="3" spans="1:8" x14ac:dyDescent="0.2">
      <c r="H3" s="39"/>
    </row>
    <row r="4" spans="1:8" x14ac:dyDescent="0.2">
      <c r="H4" s="39"/>
    </row>
    <row r="5" spans="1:8" ht="7.5" customHeight="1" x14ac:dyDescent="0.2">
      <c r="H5" s="39"/>
    </row>
    <row r="6" spans="1:8" ht="12.75" x14ac:dyDescent="0.2">
      <c r="A6" s="136" t="s">
        <v>289</v>
      </c>
      <c r="B6" s="137"/>
      <c r="C6" s="1"/>
      <c r="D6" s="1"/>
      <c r="H6" s="39"/>
    </row>
    <row r="7" spans="1:8" ht="12.75" x14ac:dyDescent="0.2">
      <c r="A7" s="136" t="s">
        <v>290</v>
      </c>
      <c r="B7" s="137"/>
      <c r="C7" s="1"/>
      <c r="D7" s="138"/>
      <c r="E7" s="33"/>
      <c r="H7" s="39"/>
    </row>
    <row r="8" spans="1:8" x14ac:dyDescent="0.2">
      <c r="A8" s="159" t="s">
        <v>103</v>
      </c>
      <c r="B8" s="139"/>
      <c r="C8" s="1"/>
      <c r="D8" s="1"/>
      <c r="H8" s="39"/>
    </row>
    <row r="9" spans="1:8" x14ac:dyDescent="0.2">
      <c r="A9" s="159" t="s">
        <v>104</v>
      </c>
      <c r="B9" s="1"/>
      <c r="C9" s="1"/>
      <c r="D9" s="1"/>
      <c r="H9" s="39"/>
    </row>
    <row r="10" spans="1:8" x14ac:dyDescent="0.2">
      <c r="A10" s="56"/>
      <c r="H10" s="39"/>
    </row>
    <row r="11" spans="1:8" x14ac:dyDescent="0.2">
      <c r="H11" s="39"/>
    </row>
    <row r="12" spans="1:8" x14ac:dyDescent="0.2">
      <c r="H12" s="39"/>
    </row>
    <row r="13" spans="1:8" x14ac:dyDescent="0.2">
      <c r="H13" s="39"/>
    </row>
    <row r="14" spans="1:8" x14ac:dyDescent="0.2">
      <c r="H14" s="39"/>
    </row>
    <row r="15" spans="1:8" x14ac:dyDescent="0.2">
      <c r="H15" s="39"/>
    </row>
    <row r="16" spans="1:8" x14ac:dyDescent="0.2">
      <c r="H16" s="39"/>
    </row>
    <row r="17" spans="1:8" x14ac:dyDescent="0.2">
      <c r="A17" s="36"/>
      <c r="H17" s="39"/>
    </row>
    <row r="18" spans="1:8" x14ac:dyDescent="0.2">
      <c r="A18" s="36"/>
      <c r="H18" s="39"/>
    </row>
    <row r="19" spans="1:8" x14ac:dyDescent="0.2">
      <c r="H19" s="39"/>
    </row>
    <row r="20" spans="1:8" ht="20.25" x14ac:dyDescent="0.3">
      <c r="A20" s="546" t="s">
        <v>99</v>
      </c>
      <c r="B20" s="546"/>
      <c r="C20" s="546"/>
      <c r="D20" s="546"/>
      <c r="E20" s="546"/>
      <c r="F20" s="546"/>
      <c r="G20" s="546"/>
      <c r="H20" s="546"/>
    </row>
    <row r="21" spans="1:8" ht="20.25" x14ac:dyDescent="0.3">
      <c r="A21" s="546" t="s">
        <v>183</v>
      </c>
      <c r="B21" s="546"/>
      <c r="C21" s="546"/>
      <c r="D21" s="546"/>
      <c r="E21" s="546"/>
      <c r="F21" s="546"/>
      <c r="G21" s="546"/>
      <c r="H21" s="546"/>
    </row>
    <row r="22" spans="1:8" x14ac:dyDescent="0.2">
      <c r="H22" s="39"/>
    </row>
    <row r="23" spans="1:8" x14ac:dyDescent="0.2">
      <c r="H23" s="39"/>
    </row>
    <row r="24" spans="1:8" x14ac:dyDescent="0.2">
      <c r="H24" s="39"/>
    </row>
    <row r="25" spans="1:8" ht="15.75" x14ac:dyDescent="0.25">
      <c r="A25" s="37" t="s">
        <v>98</v>
      </c>
      <c r="B25" s="37"/>
      <c r="C25" s="37"/>
      <c r="D25" s="37"/>
      <c r="E25" s="37"/>
      <c r="F25" s="37"/>
      <c r="G25" s="37"/>
      <c r="H25" s="37"/>
    </row>
    <row r="26" spans="1:8" ht="15.75" x14ac:dyDescent="0.25">
      <c r="A26" s="37" t="s">
        <v>110</v>
      </c>
      <c r="B26" s="37"/>
      <c r="C26" s="37"/>
      <c r="D26" s="37"/>
      <c r="E26" s="37"/>
      <c r="F26" s="37"/>
      <c r="G26" s="37"/>
      <c r="H26" s="37"/>
    </row>
    <row r="27" spans="1:8" ht="15.75" x14ac:dyDescent="0.25">
      <c r="A27" s="37"/>
      <c r="H27" s="39"/>
    </row>
    <row r="28" spans="1:8" ht="15" x14ac:dyDescent="0.2">
      <c r="A28" s="35" t="s">
        <v>52</v>
      </c>
      <c r="H28" s="39"/>
    </row>
    <row r="29" spans="1:8" ht="15" x14ac:dyDescent="0.2">
      <c r="A29" s="35"/>
      <c r="H29" s="39"/>
    </row>
    <row r="30" spans="1:8" ht="12.75" x14ac:dyDescent="0.2">
      <c r="A30" s="43" t="s">
        <v>53</v>
      </c>
      <c r="B30" s="43"/>
      <c r="C30" s="43"/>
      <c r="D30" s="43"/>
      <c r="E30" s="43"/>
      <c r="F30" s="43"/>
      <c r="G30" s="43"/>
      <c r="H30" s="43"/>
    </row>
    <row r="31" spans="1:8" ht="13.5" x14ac:dyDescent="0.25">
      <c r="A31" s="34" t="s">
        <v>70</v>
      </c>
      <c r="B31" t="s">
        <v>71</v>
      </c>
      <c r="H31" s="39"/>
    </row>
    <row r="32" spans="1:8" ht="13.5" x14ac:dyDescent="0.25">
      <c r="A32" s="34"/>
      <c r="B32" t="s">
        <v>55</v>
      </c>
      <c r="H32" s="39"/>
    </row>
    <row r="33" spans="1:9" ht="13.5" x14ac:dyDescent="0.25">
      <c r="A33" s="34" t="s">
        <v>74</v>
      </c>
      <c r="B33" s="161" t="s">
        <v>251</v>
      </c>
      <c r="H33" s="39"/>
    </row>
    <row r="34" spans="1:9" ht="12.75" x14ac:dyDescent="0.2">
      <c r="A34" s="33"/>
      <c r="H34" s="39"/>
    </row>
    <row r="35" spans="1:9" ht="12.75" x14ac:dyDescent="0.2">
      <c r="A35" s="43" t="s">
        <v>54</v>
      </c>
      <c r="B35" s="43"/>
      <c r="C35" s="43"/>
      <c r="D35" s="43"/>
      <c r="E35" s="43"/>
      <c r="F35" s="43"/>
      <c r="G35" s="43"/>
      <c r="H35" s="43"/>
    </row>
    <row r="36" spans="1:9" ht="13.5" x14ac:dyDescent="0.25">
      <c r="A36" s="34" t="s">
        <v>70</v>
      </c>
      <c r="B36" t="s">
        <v>252</v>
      </c>
      <c r="H36" s="39"/>
    </row>
    <row r="37" spans="1:9" ht="13.5" x14ac:dyDescent="0.25">
      <c r="A37" s="34" t="s">
        <v>70</v>
      </c>
      <c r="B37" s="153" t="s">
        <v>253</v>
      </c>
      <c r="H37" s="39"/>
    </row>
    <row r="38" spans="1:9" ht="12.75" x14ac:dyDescent="0.2">
      <c r="A38" s="33"/>
      <c r="B38" s="132" t="s">
        <v>254</v>
      </c>
      <c r="H38" s="39"/>
    </row>
    <row r="39" spans="1:9" ht="13.5" x14ac:dyDescent="0.25">
      <c r="A39" s="34" t="s">
        <v>70</v>
      </c>
      <c r="B39" t="s">
        <v>75</v>
      </c>
      <c r="C39" s="48"/>
      <c r="D39" s="48"/>
      <c r="E39" s="48"/>
      <c r="F39" s="48"/>
      <c r="G39" s="48"/>
      <c r="H39" s="39"/>
      <c r="I39" s="48"/>
    </row>
    <row r="40" spans="1:9" ht="12.75" x14ac:dyDescent="0.2">
      <c r="A40" s="129"/>
      <c r="B40" s="126"/>
      <c r="C40" s="126"/>
      <c r="D40" s="126"/>
      <c r="E40" s="126"/>
      <c r="F40" s="126"/>
      <c r="G40" s="126"/>
      <c r="H40" s="39"/>
      <c r="I40" s="48"/>
    </row>
    <row r="41" spans="1:9" ht="11.25" customHeight="1" x14ac:dyDescent="0.2">
      <c r="A41" s="129"/>
      <c r="B41" s="126"/>
      <c r="C41" s="126"/>
      <c r="D41" s="126"/>
      <c r="E41" s="126"/>
      <c r="F41" s="126"/>
      <c r="G41" s="126"/>
      <c r="H41" s="39"/>
      <c r="I41" s="48"/>
    </row>
    <row r="42" spans="1:9" ht="3.75" hidden="1" customHeight="1" thickBot="1" x14ac:dyDescent="0.25">
      <c r="A42" s="130"/>
      <c r="B42" s="126" t="s">
        <v>56</v>
      </c>
      <c r="C42" s="126"/>
      <c r="D42" s="126"/>
      <c r="E42" s="126"/>
      <c r="F42" s="126"/>
      <c r="G42" s="126"/>
      <c r="H42" s="39"/>
      <c r="I42" s="48"/>
    </row>
    <row r="43" spans="1:9" ht="12.75" x14ac:dyDescent="0.2">
      <c r="A43" s="130"/>
      <c r="B43" s="126"/>
      <c r="C43" s="126"/>
      <c r="D43" s="126"/>
      <c r="E43" s="126"/>
      <c r="F43" s="126"/>
      <c r="G43" s="126"/>
      <c r="H43" s="39"/>
      <c r="I43" s="48"/>
    </row>
    <row r="44" spans="1:9" ht="12.75" x14ac:dyDescent="0.2">
      <c r="A44" s="155" t="s">
        <v>100</v>
      </c>
      <c r="B44" s="156" t="s">
        <v>101</v>
      </c>
      <c r="C44" s="157"/>
      <c r="D44" s="157"/>
      <c r="E44" s="157"/>
      <c r="F44" s="157"/>
      <c r="G44" s="157"/>
      <c r="H44" s="158"/>
      <c r="I44" s="48"/>
    </row>
    <row r="45" spans="1:9" ht="12.75" x14ac:dyDescent="0.2">
      <c r="A45" s="155"/>
      <c r="B45" s="156" t="s">
        <v>102</v>
      </c>
      <c r="C45" s="156"/>
      <c r="D45" s="156"/>
      <c r="E45" s="156"/>
      <c r="F45" s="156"/>
      <c r="G45" s="156"/>
      <c r="H45" s="158"/>
      <c r="I45" s="48"/>
    </row>
    <row r="46" spans="1:9" ht="13.5" customHeight="1" x14ac:dyDescent="0.2">
      <c r="A46" s="130"/>
      <c r="B46" s="126"/>
      <c r="C46" s="126"/>
      <c r="D46" s="126"/>
      <c r="E46" s="126"/>
      <c r="F46" s="126"/>
      <c r="G46" s="126"/>
      <c r="H46" s="39"/>
      <c r="I46" s="48"/>
    </row>
    <row r="47" spans="1:9" ht="12.75" x14ac:dyDescent="0.2">
      <c r="A47" s="130"/>
      <c r="B47" s="126"/>
      <c r="C47" s="126"/>
      <c r="D47" s="126"/>
      <c r="E47" s="126"/>
      <c r="F47" s="126"/>
      <c r="G47" s="126"/>
      <c r="H47" s="39"/>
      <c r="I47" s="48"/>
    </row>
    <row r="48" spans="1:9" ht="12.75" x14ac:dyDescent="0.2">
      <c r="A48" s="33"/>
      <c r="H48" s="39"/>
    </row>
    <row r="49" spans="1:9" ht="12.75" x14ac:dyDescent="0.2">
      <c r="A49" s="33"/>
      <c r="H49" s="39"/>
    </row>
    <row r="50" spans="1:9" ht="12" customHeight="1" x14ac:dyDescent="0.2">
      <c r="A50" s="551" t="s">
        <v>68</v>
      </c>
      <c r="B50" s="551"/>
      <c r="C50" s="551"/>
      <c r="D50" s="551"/>
      <c r="E50" s="551"/>
      <c r="F50" s="551"/>
      <c r="G50" s="551"/>
      <c r="H50" s="551"/>
    </row>
    <row r="51" spans="1:9" ht="12.75" customHeight="1" x14ac:dyDescent="0.2">
      <c r="A51" s="551"/>
      <c r="B51" s="551"/>
      <c r="C51" s="551"/>
      <c r="D51" s="551"/>
      <c r="E51" s="551"/>
      <c r="F51" s="551"/>
      <c r="G51" s="551"/>
      <c r="H51" s="551"/>
    </row>
    <row r="52" spans="1:9" x14ac:dyDescent="0.2">
      <c r="H52" s="39"/>
    </row>
    <row r="53" spans="1:9" x14ac:dyDescent="0.2">
      <c r="A53" s="40"/>
      <c r="B53" s="41"/>
      <c r="C53" s="41"/>
      <c r="D53" s="41"/>
      <c r="E53" s="41"/>
      <c r="F53" s="41"/>
      <c r="G53" s="41"/>
      <c r="H53" s="39"/>
    </row>
    <row r="54" spans="1:9" x14ac:dyDescent="0.2">
      <c r="A54" s="56"/>
      <c r="B54" s="2"/>
      <c r="C54" s="2"/>
      <c r="D54" s="2"/>
      <c r="H54" s="39"/>
    </row>
    <row r="55" spans="1:9" ht="7.5" customHeight="1" x14ac:dyDescent="0.2">
      <c r="A55" s="2"/>
      <c r="B55" s="2"/>
      <c r="C55" s="2"/>
      <c r="D55" s="2"/>
      <c r="H55" s="39"/>
    </row>
    <row r="56" spans="1:9" x14ac:dyDescent="0.2">
      <c r="A56" s="57"/>
      <c r="B56" s="58"/>
      <c r="C56" s="2"/>
      <c r="D56" s="2"/>
      <c r="H56" s="39"/>
    </row>
    <row r="57" spans="1:9" ht="12.75" x14ac:dyDescent="0.2">
      <c r="A57" s="57"/>
      <c r="B57" s="58"/>
      <c r="C57" s="2"/>
      <c r="D57" s="56"/>
      <c r="E57" s="33"/>
      <c r="H57" s="39"/>
    </row>
    <row r="58" spans="1:9" x14ac:dyDescent="0.2">
      <c r="A58" s="56"/>
      <c r="B58" s="2"/>
      <c r="C58" s="2"/>
      <c r="D58" s="2"/>
      <c r="H58" s="39"/>
    </row>
    <row r="59" spans="1:9" x14ac:dyDescent="0.2">
      <c r="A59" s="2"/>
      <c r="B59" s="2"/>
      <c r="C59" s="2"/>
      <c r="D59" s="2"/>
      <c r="H59" s="39"/>
    </row>
    <row r="60" spans="1:9" x14ac:dyDescent="0.2">
      <c r="A60" s="2"/>
      <c r="B60" s="1"/>
      <c r="C60" s="1"/>
      <c r="D60" s="1"/>
      <c r="H60" s="39"/>
    </row>
    <row r="61" spans="1:9" x14ac:dyDescent="0.2">
      <c r="A61" s="2"/>
      <c r="B61" s="1"/>
      <c r="C61" s="1"/>
      <c r="D61" s="1"/>
      <c r="H61" s="39"/>
    </row>
    <row r="62" spans="1:9" ht="15" x14ac:dyDescent="0.2">
      <c r="A62" s="53">
        <v>1</v>
      </c>
      <c r="B62" s="553" t="s">
        <v>57</v>
      </c>
      <c r="C62" s="553"/>
      <c r="D62" s="553"/>
      <c r="E62" s="553"/>
      <c r="F62" s="553"/>
      <c r="G62" s="553"/>
      <c r="H62" s="553"/>
      <c r="I62" s="54"/>
    </row>
    <row r="63" spans="1:9" x14ac:dyDescent="0.2">
      <c r="H63"/>
    </row>
    <row r="64" spans="1:9" ht="15" customHeight="1" x14ac:dyDescent="0.2">
      <c r="A64" t="s">
        <v>69</v>
      </c>
      <c r="B64" s="48"/>
      <c r="C64" s="552"/>
      <c r="D64" s="550"/>
      <c r="E64" s="550"/>
      <c r="F64" s="550"/>
      <c r="G64" s="550"/>
      <c r="H64" s="550"/>
      <c r="I64" s="51"/>
    </row>
    <row r="65" spans="1:10" ht="15" customHeight="1" x14ac:dyDescent="0.2">
      <c r="B65" s="48"/>
      <c r="C65" s="550"/>
      <c r="D65" s="550"/>
      <c r="E65" s="550"/>
      <c r="F65" s="550"/>
      <c r="G65" s="550"/>
      <c r="H65" s="550"/>
      <c r="I65" s="51"/>
    </row>
    <row r="66" spans="1:10" ht="15" customHeight="1" x14ac:dyDescent="0.2">
      <c r="A66" t="s">
        <v>76</v>
      </c>
      <c r="B66" s="48"/>
      <c r="C66" s="550"/>
      <c r="D66" s="550"/>
      <c r="E66" s="550"/>
      <c r="F66" s="550"/>
      <c r="G66" s="550"/>
      <c r="H66" s="550"/>
      <c r="I66" s="51"/>
    </row>
    <row r="67" spans="1:10" ht="15" customHeight="1" x14ac:dyDescent="0.2">
      <c r="A67" t="s">
        <v>77</v>
      </c>
      <c r="B67" s="48"/>
      <c r="C67" s="550"/>
      <c r="D67" s="550"/>
      <c r="E67" s="550"/>
      <c r="F67" s="550"/>
      <c r="G67" s="550"/>
      <c r="H67" s="550"/>
      <c r="I67" s="51"/>
    </row>
    <row r="68" spans="1:10" ht="15" customHeight="1" x14ac:dyDescent="0.2">
      <c r="A68" s="554" t="s">
        <v>58</v>
      </c>
      <c r="B68" s="554"/>
      <c r="C68" s="548"/>
      <c r="D68" s="548"/>
      <c r="E68" s="548"/>
      <c r="F68" s="548"/>
      <c r="G68" s="548"/>
      <c r="H68" s="548"/>
      <c r="I68" s="51"/>
    </row>
    <row r="69" spans="1:10" ht="15" customHeight="1" x14ac:dyDescent="0.2">
      <c r="A69" s="547" t="s">
        <v>59</v>
      </c>
      <c r="B69" s="547"/>
      <c r="C69" s="210"/>
      <c r="D69" s="211"/>
      <c r="E69" s="211"/>
      <c r="F69" s="211"/>
      <c r="G69" s="211"/>
      <c r="H69" s="211"/>
      <c r="I69" s="51"/>
    </row>
    <row r="70" spans="1:10" ht="15" customHeight="1" x14ac:dyDescent="0.2">
      <c r="A70" t="s">
        <v>60</v>
      </c>
      <c r="B70" s="48"/>
      <c r="C70" s="329"/>
      <c r="D70" s="52"/>
      <c r="E70" s="550"/>
      <c r="F70" s="550"/>
      <c r="G70" s="550"/>
      <c r="H70" s="550"/>
      <c r="I70" s="51"/>
    </row>
    <row r="71" spans="1:10" x14ac:dyDescent="0.2">
      <c r="H71"/>
    </row>
    <row r="72" spans="1:10" x14ac:dyDescent="0.2">
      <c r="H72"/>
    </row>
    <row r="73" spans="1:10" ht="15" x14ac:dyDescent="0.2">
      <c r="A73" s="55">
        <v>2</v>
      </c>
      <c r="B73" s="558" t="s">
        <v>61</v>
      </c>
      <c r="C73" s="558"/>
      <c r="D73" s="558"/>
      <c r="E73" s="558"/>
      <c r="F73" s="558"/>
      <c r="G73" s="558"/>
      <c r="H73" s="558"/>
      <c r="I73" s="54"/>
    </row>
    <row r="74" spans="1:10" x14ac:dyDescent="0.2">
      <c r="A74" s="549"/>
      <c r="B74" s="549"/>
      <c r="C74" s="549"/>
      <c r="D74" s="549"/>
      <c r="E74" s="549"/>
      <c r="F74" s="549"/>
      <c r="G74" s="549"/>
      <c r="H74" s="549"/>
      <c r="I74" s="47"/>
    </row>
    <row r="75" spans="1:10" ht="15.75" customHeight="1" x14ac:dyDescent="0.2">
      <c r="A75" s="520" t="s">
        <v>264</v>
      </c>
      <c r="B75" s="518"/>
      <c r="C75" s="518"/>
      <c r="D75" s="518"/>
      <c r="E75" s="518"/>
      <c r="F75" s="518"/>
      <c r="G75" s="518"/>
      <c r="H75" s="519" t="s">
        <v>265</v>
      </c>
      <c r="I75" s="47"/>
      <c r="J75" s="153" t="s">
        <v>265</v>
      </c>
    </row>
    <row r="76" spans="1:10" ht="15.75" customHeight="1" x14ac:dyDescent="0.2">
      <c r="A76" s="517"/>
      <c r="B76" s="518"/>
      <c r="C76" s="518"/>
      <c r="D76" s="518"/>
      <c r="E76" s="518"/>
      <c r="F76" s="518"/>
      <c r="G76" s="518"/>
      <c r="H76" s="518"/>
      <c r="I76" s="47"/>
      <c r="J76" s="153" t="s">
        <v>266</v>
      </c>
    </row>
    <row r="77" spans="1:10" ht="15.75" customHeight="1" x14ac:dyDescent="0.2">
      <c r="A77" s="548"/>
      <c r="B77" s="548"/>
      <c r="C77" s="548"/>
      <c r="D77" s="548"/>
      <c r="E77" s="548"/>
      <c r="F77" s="548"/>
      <c r="G77" s="548"/>
      <c r="H77" s="548"/>
      <c r="I77" s="47"/>
    </row>
    <row r="78" spans="1:10" ht="15" customHeight="1" x14ac:dyDescent="0.2">
      <c r="A78" s="548"/>
      <c r="B78" s="548"/>
      <c r="C78" s="548"/>
      <c r="D78" s="548"/>
      <c r="E78" s="548"/>
      <c r="F78" s="548"/>
      <c r="G78" s="548"/>
      <c r="H78" s="548"/>
      <c r="I78" s="47"/>
    </row>
    <row r="79" spans="1:10" ht="15" customHeight="1" x14ac:dyDescent="0.2">
      <c r="A79" s="548"/>
      <c r="B79" s="548"/>
      <c r="C79" s="548"/>
      <c r="D79" s="548"/>
      <c r="E79" s="548"/>
      <c r="F79" s="548"/>
      <c r="G79" s="548"/>
      <c r="H79" s="548"/>
      <c r="I79" s="47"/>
    </row>
    <row r="80" spans="1:10" ht="15" customHeight="1" x14ac:dyDescent="0.2">
      <c r="A80" s="548"/>
      <c r="B80" s="548"/>
      <c r="C80" s="548"/>
      <c r="D80" s="548"/>
      <c r="E80" s="548"/>
      <c r="F80" s="548"/>
      <c r="G80" s="548"/>
      <c r="H80" s="548"/>
      <c r="I80" s="47"/>
    </row>
    <row r="81" spans="1:9" ht="15" customHeight="1" x14ac:dyDescent="0.2">
      <c r="A81" s="548"/>
      <c r="B81" s="548"/>
      <c r="C81" s="548"/>
      <c r="D81" s="548"/>
      <c r="E81" s="548"/>
      <c r="F81" s="548"/>
      <c r="G81" s="548"/>
      <c r="H81" s="548"/>
      <c r="I81" s="47"/>
    </row>
    <row r="82" spans="1:9" ht="15" customHeight="1" x14ac:dyDescent="0.2">
      <c r="A82" s="548"/>
      <c r="B82" s="548"/>
      <c r="C82" s="548"/>
      <c r="D82" s="548"/>
      <c r="E82" s="548"/>
      <c r="F82" s="548"/>
      <c r="G82" s="548"/>
      <c r="H82" s="548"/>
      <c r="I82" s="47"/>
    </row>
    <row r="83" spans="1:9" ht="15" customHeight="1" x14ac:dyDescent="0.2">
      <c r="A83" s="548"/>
      <c r="B83" s="548"/>
      <c r="C83" s="548"/>
      <c r="D83" s="548"/>
      <c r="E83" s="548"/>
      <c r="F83" s="548"/>
      <c r="G83" s="548"/>
      <c r="H83" s="548"/>
      <c r="I83" s="47"/>
    </row>
    <row r="84" spans="1:9" x14ac:dyDescent="0.2">
      <c r="H84"/>
    </row>
    <row r="85" spans="1:9" x14ac:dyDescent="0.2">
      <c r="H85"/>
    </row>
    <row r="86" spans="1:9" ht="15" x14ac:dyDescent="0.2">
      <c r="A86" s="44">
        <v>3</v>
      </c>
      <c r="B86" s="45" t="s">
        <v>62</v>
      </c>
      <c r="C86" s="46"/>
      <c r="D86" s="46"/>
      <c r="E86" s="46"/>
      <c r="F86" s="46"/>
      <c r="G86" s="46"/>
      <c r="H86" s="46"/>
      <c r="I86" s="48"/>
    </row>
    <row r="87" spans="1:9" x14ac:dyDescent="0.2">
      <c r="H87"/>
    </row>
    <row r="88" spans="1:9" x14ac:dyDescent="0.2">
      <c r="A88" s="554" t="s">
        <v>255</v>
      </c>
      <c r="B88" s="554"/>
      <c r="C88" s="554"/>
      <c r="D88" s="554"/>
      <c r="E88" s="554"/>
      <c r="F88" s="554"/>
      <c r="G88" s="554"/>
      <c r="H88" s="554"/>
      <c r="I88" s="41"/>
    </row>
    <row r="89" spans="1:9" x14ac:dyDescent="0.2">
      <c r="H89"/>
    </row>
    <row r="90" spans="1:9" x14ac:dyDescent="0.2">
      <c r="C90" s="1"/>
      <c r="D90" s="1"/>
      <c r="E90" s="1"/>
      <c r="F90" s="1"/>
      <c r="G90" s="1"/>
      <c r="H90" s="1"/>
      <c r="I90" s="1"/>
    </row>
    <row r="91" spans="1:9" ht="15" customHeight="1" x14ac:dyDescent="0.2">
      <c r="A91" s="48" t="s">
        <v>65</v>
      </c>
      <c r="C91" s="550"/>
      <c r="D91" s="550"/>
      <c r="E91" s="550"/>
      <c r="F91" s="550"/>
      <c r="G91" s="550"/>
      <c r="H91" s="550"/>
      <c r="I91" s="51"/>
    </row>
    <row r="92" spans="1:9" ht="15" customHeight="1" x14ac:dyDescent="0.2">
      <c r="A92" s="48" t="s">
        <v>66</v>
      </c>
      <c r="C92" s="548"/>
      <c r="D92" s="548"/>
      <c r="E92" s="548"/>
      <c r="F92" s="548"/>
      <c r="G92" s="548"/>
      <c r="H92" s="548"/>
      <c r="I92" s="51"/>
    </row>
    <row r="93" spans="1:9" ht="15" customHeight="1" x14ac:dyDescent="0.2">
      <c r="A93" s="48" t="s">
        <v>63</v>
      </c>
      <c r="C93" s="548"/>
      <c r="D93" s="548"/>
      <c r="E93" s="548"/>
      <c r="F93" s="548"/>
      <c r="G93" s="548"/>
      <c r="H93" s="548"/>
      <c r="I93" s="51"/>
    </row>
    <row r="94" spans="1:9" ht="15" customHeight="1" x14ac:dyDescent="0.2">
      <c r="A94" s="48" t="s">
        <v>64</v>
      </c>
      <c r="C94" s="559"/>
      <c r="D94" s="559"/>
      <c r="E94" s="559"/>
      <c r="F94" s="559"/>
      <c r="G94" s="559"/>
      <c r="H94" s="559"/>
      <c r="I94" s="51"/>
    </row>
    <row r="95" spans="1:9" x14ac:dyDescent="0.2">
      <c r="C95" s="560"/>
      <c r="D95" s="560"/>
      <c r="E95" s="560"/>
      <c r="F95" s="560"/>
      <c r="G95" s="560"/>
      <c r="H95" s="560"/>
      <c r="I95" s="51"/>
    </row>
    <row r="96" spans="1:9" x14ac:dyDescent="0.2">
      <c r="A96" s="48" t="s">
        <v>67</v>
      </c>
      <c r="C96" s="561"/>
      <c r="D96" s="561"/>
      <c r="E96" s="561"/>
      <c r="F96" s="561"/>
      <c r="G96" s="561"/>
      <c r="H96" s="561"/>
      <c r="I96" s="51"/>
    </row>
    <row r="97" spans="1:9" ht="12.75" thickBot="1" x14ac:dyDescent="0.25">
      <c r="H97"/>
    </row>
    <row r="98" spans="1:9" ht="53.25" customHeight="1" thickBot="1" x14ac:dyDescent="0.3">
      <c r="A98" s="555" t="s">
        <v>256</v>
      </c>
      <c r="B98" s="556"/>
      <c r="C98" s="556"/>
      <c r="D98" s="556"/>
      <c r="E98" s="556"/>
      <c r="F98" s="556"/>
      <c r="G98" s="556"/>
      <c r="H98" s="557"/>
      <c r="I98" s="50"/>
    </row>
    <row r="99" spans="1:9" x14ac:dyDescent="0.2">
      <c r="H99"/>
    </row>
    <row r="100" spans="1:9" x14ac:dyDescent="0.2">
      <c r="H100"/>
    </row>
    <row r="101" spans="1:9" x14ac:dyDescent="0.2">
      <c r="A101" s="93" t="s">
        <v>291</v>
      </c>
      <c r="H101"/>
    </row>
    <row r="102" spans="1:9" x14ac:dyDescent="0.2">
      <c r="H102"/>
    </row>
    <row r="103" spans="1:9" ht="12.75" x14ac:dyDescent="0.2">
      <c r="A103" s="153" t="s">
        <v>218</v>
      </c>
      <c r="G103" s="49"/>
      <c r="H103" s="49"/>
      <c r="I103" s="49"/>
    </row>
    <row r="104" spans="1:9" ht="12.75" x14ac:dyDescent="0.2">
      <c r="A104" s="501" t="s">
        <v>233</v>
      </c>
      <c r="G104" s="49"/>
      <c r="H104" s="49"/>
      <c r="I104" s="49"/>
    </row>
    <row r="105" spans="1:9" ht="12.75" x14ac:dyDescent="0.2">
      <c r="A105" s="3"/>
      <c r="G105" s="49"/>
      <c r="H105" s="49"/>
      <c r="I105" s="49"/>
    </row>
  </sheetData>
  <mergeCells count="28">
    <mergeCell ref="B73:H73"/>
    <mergeCell ref="C93:H93"/>
    <mergeCell ref="C94:H94"/>
    <mergeCell ref="C95:H96"/>
    <mergeCell ref="A81:H81"/>
    <mergeCell ref="A77:H77"/>
    <mergeCell ref="A78:H78"/>
    <mergeCell ref="A98:H98"/>
    <mergeCell ref="A88:H88"/>
    <mergeCell ref="C91:H91"/>
    <mergeCell ref="A83:H83"/>
    <mergeCell ref="C92:H92"/>
    <mergeCell ref="A20:H20"/>
    <mergeCell ref="A69:B69"/>
    <mergeCell ref="A82:H82"/>
    <mergeCell ref="A74:H74"/>
    <mergeCell ref="C65:H65"/>
    <mergeCell ref="C67:H67"/>
    <mergeCell ref="A21:H21"/>
    <mergeCell ref="A50:H51"/>
    <mergeCell ref="C64:H64"/>
    <mergeCell ref="C66:H66"/>
    <mergeCell ref="C68:H68"/>
    <mergeCell ref="E70:H70"/>
    <mergeCell ref="A80:H80"/>
    <mergeCell ref="B62:H62"/>
    <mergeCell ref="A68:B68"/>
    <mergeCell ref="A79:H79"/>
  </mergeCells>
  <phoneticPr fontId="0" type="noConversion"/>
  <dataValidations count="1">
    <dataValidation type="list" showInputMessage="1" showErrorMessage="1" sqref="H75" xr:uid="{00000000-0002-0000-0000-000000000000}">
      <formula1>$J$75:$J$76</formula1>
    </dataValidation>
  </dataValidations>
  <hyperlinks>
    <hyperlink ref="A104" r:id="rId1" xr:uid="{00000000-0004-0000-0000-000000000000}"/>
  </hyperlinks>
  <pageMargins left="0.78740157480314965" right="0" top="0.62992125984251968" bottom="0.6692913385826772" header="0.51181102362204722" footer="0.39370078740157483"/>
  <pageSetup paperSize="9" orientation="portrait" r:id="rId2"/>
  <headerFooter alignWithMargins="0">
    <oddFooter>&amp;C&amp;P&amp;RFormulaire budget - version 01.08.2025/ SPAJ-VL/NS</oddFooter>
  </headerFooter>
  <rowBreaks count="1" manualBreakCount="1">
    <brk id="52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4101" r:id="rId5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1" r:id="rId5"/>
      </mc:Fallback>
    </mc:AlternateContent>
    <mc:AlternateContent xmlns:mc="http://schemas.openxmlformats.org/markup-compatibility/2006">
      <mc:Choice Requires="x14">
        <oleObject progId="Word.Document.8" shapeId="4102" r:id="rId7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2" r:id="rId7"/>
      </mc:Fallback>
    </mc:AlternateContent>
    <mc:AlternateContent xmlns:mc="http://schemas.openxmlformats.org/markup-compatibility/2006">
      <mc:Choice Requires="x14">
        <oleObject progId="Word.Document.8" shapeId="4103" r:id="rId8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3" r:id="rId8"/>
      </mc:Fallback>
    </mc:AlternateContent>
    <mc:AlternateContent xmlns:mc="http://schemas.openxmlformats.org/markup-compatibility/2006">
      <mc:Choice Requires="x14">
        <oleObject progId="Word.Document.8" shapeId="4104" r:id="rId9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4" r:id="rId9"/>
      </mc:Fallback>
    </mc:AlternateContent>
    <mc:AlternateContent xmlns:mc="http://schemas.openxmlformats.org/markup-compatibility/2006">
      <mc:Choice Requires="x14">
        <oleObject progId="Word.Document.8" shapeId="4105" r:id="rId10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5" r:id="rId10"/>
      </mc:Fallback>
    </mc:AlternateContent>
    <mc:AlternateContent xmlns:mc="http://schemas.openxmlformats.org/markup-compatibility/2006">
      <mc:Choice Requires="x14">
        <oleObject progId="Word.Document.8" shapeId="4106" r:id="rId11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6" r:id="rId11"/>
      </mc:Fallback>
    </mc:AlternateContent>
    <mc:AlternateContent xmlns:mc="http://schemas.openxmlformats.org/markup-compatibility/2006">
      <mc:Choice Requires="x14">
        <oleObject progId="Word.Document.8" shapeId="4107" r:id="rId12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7" r:id="rId12"/>
      </mc:Fallback>
    </mc:AlternateContent>
    <mc:AlternateContent xmlns:mc="http://schemas.openxmlformats.org/markup-compatibility/2006">
      <mc:Choice Requires="x14">
        <oleObject progId="Word.Document.8" shapeId="4108" r:id="rId13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8" r:id="rId13"/>
      </mc:Fallback>
    </mc:AlternateContent>
    <mc:AlternateContent xmlns:mc="http://schemas.openxmlformats.org/markup-compatibility/2006">
      <mc:Choice Requires="x14">
        <oleObject progId="Word.Document.8" shapeId="4109" r:id="rId14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09" r:id="rId14"/>
      </mc:Fallback>
    </mc:AlternateContent>
    <mc:AlternateContent xmlns:mc="http://schemas.openxmlformats.org/markup-compatibility/2006">
      <mc:Choice Requires="x14">
        <oleObject progId="Word.Document.8" shapeId="4110" r:id="rId15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0" r:id="rId15"/>
      </mc:Fallback>
    </mc:AlternateContent>
    <mc:AlternateContent xmlns:mc="http://schemas.openxmlformats.org/markup-compatibility/2006">
      <mc:Choice Requires="x14">
        <oleObject progId="Word.Document.8" shapeId="4111" r:id="rId16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1" r:id="rId16"/>
      </mc:Fallback>
    </mc:AlternateContent>
    <mc:AlternateContent xmlns:mc="http://schemas.openxmlformats.org/markup-compatibility/2006">
      <mc:Choice Requires="x14">
        <oleObject progId="Word.Document.8" shapeId="4112" r:id="rId17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2" r:id="rId17"/>
      </mc:Fallback>
    </mc:AlternateContent>
    <mc:AlternateContent xmlns:mc="http://schemas.openxmlformats.org/markup-compatibility/2006">
      <mc:Choice Requires="x14">
        <oleObject progId="Word.Document.8" shapeId="4113" r:id="rId18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3" r:id="rId18"/>
      </mc:Fallback>
    </mc:AlternateContent>
    <mc:AlternateContent xmlns:mc="http://schemas.openxmlformats.org/markup-compatibility/2006">
      <mc:Choice Requires="x14">
        <oleObject progId="Word.Document.8" shapeId="4114" r:id="rId19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4" r:id="rId19"/>
      </mc:Fallback>
    </mc:AlternateContent>
    <mc:AlternateContent xmlns:mc="http://schemas.openxmlformats.org/markup-compatibility/2006">
      <mc:Choice Requires="x14">
        <oleObject progId="Word.Document.8" shapeId="4115" r:id="rId20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5" r:id="rId20"/>
      </mc:Fallback>
    </mc:AlternateContent>
    <mc:AlternateContent xmlns:mc="http://schemas.openxmlformats.org/markup-compatibility/2006">
      <mc:Choice Requires="x14">
        <oleObject progId="Word.Document.8" shapeId="4116" r:id="rId21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6" r:id="rId21"/>
      </mc:Fallback>
    </mc:AlternateContent>
    <mc:AlternateContent xmlns:mc="http://schemas.openxmlformats.org/markup-compatibility/2006">
      <mc:Choice Requires="x14">
        <oleObject progId="Word.Document.8" shapeId="4117" r:id="rId22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7" r:id="rId22"/>
      </mc:Fallback>
    </mc:AlternateContent>
    <mc:AlternateContent xmlns:mc="http://schemas.openxmlformats.org/markup-compatibility/2006">
      <mc:Choice Requires="x14">
        <oleObject progId="Word.Document.8" shapeId="4118" r:id="rId23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8" r:id="rId23"/>
      </mc:Fallback>
    </mc:AlternateContent>
    <mc:AlternateContent xmlns:mc="http://schemas.openxmlformats.org/markup-compatibility/2006">
      <mc:Choice Requires="x14">
        <oleObject progId="Word.Document.8" shapeId="4119" r:id="rId24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19" r:id="rId24"/>
      </mc:Fallback>
    </mc:AlternateContent>
    <mc:AlternateContent xmlns:mc="http://schemas.openxmlformats.org/markup-compatibility/2006">
      <mc:Choice Requires="x14">
        <oleObject progId="Word.Document.8" shapeId="4120" r:id="rId25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20" r:id="rId25"/>
      </mc:Fallback>
    </mc:AlternateContent>
    <mc:AlternateContent xmlns:mc="http://schemas.openxmlformats.org/markup-compatibility/2006">
      <mc:Choice Requires="x14">
        <oleObject progId="Word.Document.8" shapeId="4121" r:id="rId26">
          <objectPr defaultSize="0" autoPict="0" r:id="rId6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21" r:id="rId26"/>
      </mc:Fallback>
    </mc:AlternateContent>
    <mc:AlternateContent xmlns:mc="http://schemas.openxmlformats.org/markup-compatibility/2006">
      <mc:Choice Requires="x14">
        <oleObject progId="Word.Document.8" shapeId="4122" r:id="rId27">
          <objectPr defaultSize="0" autoPict="0" r:id="rId28">
            <anchor moveWithCells="1" siz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0</xdr:colOff>
                <xdr:row>54</xdr:row>
                <xdr:rowOff>0</xdr:rowOff>
              </to>
            </anchor>
          </objectPr>
        </oleObject>
      </mc:Choice>
      <mc:Fallback>
        <oleObject progId="Word.Document.8" shapeId="4122" r:id="rId2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1"/>
  <sheetViews>
    <sheetView view="pageBreakPreview" zoomScaleNormal="100" zoomScaleSheetLayoutView="100" workbookViewId="0">
      <selection activeCell="K33" sqref="K33"/>
    </sheetView>
  </sheetViews>
  <sheetFormatPr baseColWidth="10" defaultColWidth="11.42578125" defaultRowHeight="12.75" x14ac:dyDescent="0.2"/>
  <cols>
    <col min="1" max="1" width="1.85546875" style="6" customWidth="1"/>
    <col min="2" max="2" width="8.7109375" style="6" customWidth="1"/>
    <col min="3" max="3" width="37.5703125" style="6" customWidth="1"/>
    <col min="4" max="4" width="3.42578125" style="6" customWidth="1"/>
    <col min="5" max="5" width="12.7109375" style="6" customWidth="1"/>
    <col min="6" max="6" width="9.85546875" style="6" customWidth="1"/>
    <col min="7" max="7" width="12.7109375" style="6" customWidth="1"/>
    <col min="8" max="16384" width="11.42578125" style="6"/>
  </cols>
  <sheetData>
    <row r="1" spans="1:10" x14ac:dyDescent="0.2">
      <c r="B1" s="215"/>
    </row>
    <row r="4" spans="1:10" x14ac:dyDescent="0.2">
      <c r="B4" s="213"/>
      <c r="C4" s="214"/>
      <c r="D4" s="214"/>
      <c r="E4" s="214"/>
      <c r="F4" s="215"/>
      <c r="G4" s="215"/>
      <c r="H4" s="215"/>
      <c r="I4" s="215"/>
      <c r="J4" s="216"/>
    </row>
    <row r="5" spans="1:10" ht="5.25" customHeight="1" x14ac:dyDescent="0.2">
      <c r="B5" s="214"/>
      <c r="C5" s="214"/>
      <c r="D5" s="214"/>
      <c r="E5" s="214"/>
      <c r="F5" s="215"/>
      <c r="G5" s="215"/>
      <c r="H5" s="215"/>
      <c r="I5" s="215"/>
      <c r="J5" s="216"/>
    </row>
    <row r="6" spans="1:10" x14ac:dyDescent="0.2">
      <c r="B6" s="136" t="s">
        <v>289</v>
      </c>
      <c r="C6" s="339"/>
      <c r="D6" s="338"/>
      <c r="E6" s="219"/>
      <c r="F6" s="215"/>
      <c r="G6" s="215"/>
      <c r="H6" s="215"/>
      <c r="I6" s="215"/>
      <c r="J6" s="216"/>
    </row>
    <row r="7" spans="1:10" x14ac:dyDescent="0.2">
      <c r="B7" s="136" t="s">
        <v>290</v>
      </c>
      <c r="C7" s="339"/>
      <c r="D7" s="338"/>
      <c r="E7" s="219"/>
      <c r="F7" s="221"/>
      <c r="G7" s="221"/>
      <c r="H7" s="215"/>
      <c r="I7" s="215"/>
      <c r="J7" s="216"/>
    </row>
    <row r="8" spans="1:10" x14ac:dyDescent="0.2">
      <c r="B8" s="340" t="s">
        <v>103</v>
      </c>
      <c r="C8" s="341"/>
      <c r="D8" s="338"/>
      <c r="E8" s="219"/>
      <c r="F8" s="215"/>
      <c r="G8" s="215"/>
      <c r="H8" s="215"/>
      <c r="I8" s="215"/>
      <c r="J8" s="216"/>
    </row>
    <row r="9" spans="1:10" x14ac:dyDescent="0.2">
      <c r="B9" s="340" t="s">
        <v>104</v>
      </c>
      <c r="C9" s="338"/>
      <c r="D9" s="338"/>
      <c r="E9" s="219"/>
      <c r="F9" s="215"/>
      <c r="G9" s="215"/>
      <c r="H9" s="215"/>
      <c r="I9" s="215"/>
      <c r="J9" s="216"/>
    </row>
    <row r="10" spans="1:10" x14ac:dyDescent="0.2">
      <c r="B10" s="220"/>
      <c r="C10" s="338"/>
      <c r="D10" s="338"/>
      <c r="E10" s="219"/>
      <c r="F10" s="215"/>
      <c r="G10" s="215"/>
      <c r="H10" s="215"/>
      <c r="I10" s="215"/>
      <c r="J10" s="216"/>
    </row>
    <row r="11" spans="1:10" x14ac:dyDescent="0.2">
      <c r="B11" s="219"/>
      <c r="C11" s="219"/>
      <c r="D11" s="219"/>
      <c r="E11" s="219"/>
      <c r="F11" s="215"/>
      <c r="G11" s="215"/>
      <c r="H11" s="215"/>
      <c r="I11" s="215"/>
      <c r="J11" s="216"/>
    </row>
    <row r="12" spans="1:10" x14ac:dyDescent="0.2">
      <c r="B12" s="125" t="s">
        <v>285</v>
      </c>
      <c r="C12" s="342"/>
      <c r="D12" s="342"/>
      <c r="E12" s="23" t="s">
        <v>50</v>
      </c>
      <c r="F12" s="562">
        <f>'Instructions + formulaire'!C64</f>
        <v>0</v>
      </c>
      <c r="G12" s="562"/>
    </row>
    <row r="13" spans="1:10" x14ac:dyDescent="0.2">
      <c r="B13" s="4"/>
      <c r="C13" s="342"/>
      <c r="D13" s="342"/>
      <c r="E13" s="5"/>
      <c r="F13" s="7"/>
      <c r="G13" s="7"/>
    </row>
    <row r="14" spans="1:10" x14ac:dyDescent="0.2">
      <c r="A14" s="123"/>
      <c r="B14" s="8"/>
      <c r="C14" s="60"/>
      <c r="D14" s="60"/>
      <c r="E14" s="82"/>
      <c r="F14" s="79"/>
      <c r="G14" s="162" t="s">
        <v>292</v>
      </c>
    </row>
    <row r="15" spans="1:10" x14ac:dyDescent="0.2">
      <c r="A15" s="123"/>
      <c r="B15" s="9"/>
      <c r="C15" s="60"/>
      <c r="D15" s="21"/>
      <c r="E15" s="83"/>
      <c r="F15" s="80"/>
      <c r="G15" s="10"/>
    </row>
    <row r="16" spans="1:10" s="12" customFormat="1" ht="16.5" customHeight="1" thickBot="1" x14ac:dyDescent="0.25">
      <c r="A16" s="124"/>
      <c r="B16" s="11"/>
      <c r="C16" s="61" t="s">
        <v>105</v>
      </c>
      <c r="D16" s="61"/>
      <c r="E16" s="84"/>
      <c r="F16" s="81"/>
      <c r="G16" s="163">
        <f>G18+G29</f>
        <v>0</v>
      </c>
    </row>
    <row r="17" spans="1:13" ht="12.75" customHeight="1" thickTop="1" x14ac:dyDescent="0.2">
      <c r="A17" s="123"/>
      <c r="B17" s="13"/>
      <c r="C17" s="14"/>
      <c r="D17" s="14"/>
      <c r="E17" s="69"/>
      <c r="F17" s="74"/>
      <c r="G17" s="15"/>
    </row>
    <row r="18" spans="1:13" x14ac:dyDescent="0.2">
      <c r="A18" s="123"/>
      <c r="B18" s="13"/>
      <c r="C18" s="68" t="s">
        <v>9</v>
      </c>
      <c r="D18" s="68"/>
      <c r="E18" s="343"/>
      <c r="F18" s="344"/>
      <c r="G18" s="164">
        <f>SUM(G20:G27)</f>
        <v>0</v>
      </c>
    </row>
    <row r="19" spans="1:13" ht="6" customHeight="1" x14ac:dyDescent="0.2">
      <c r="A19" s="123"/>
      <c r="B19" s="13"/>
      <c r="C19" s="14"/>
      <c r="D19" s="14"/>
      <c r="E19" s="69"/>
      <c r="F19" s="74"/>
      <c r="G19" s="15"/>
    </row>
    <row r="20" spans="1:13" x14ac:dyDescent="0.2">
      <c r="A20" s="123"/>
      <c r="B20" s="16">
        <v>3000</v>
      </c>
      <c r="C20" s="62" t="s">
        <v>152</v>
      </c>
      <c r="D20" s="62"/>
      <c r="E20" s="343"/>
      <c r="F20" s="344"/>
      <c r="G20" s="24"/>
      <c r="H20" s="345" t="s">
        <v>245</v>
      </c>
    </row>
    <row r="21" spans="1:13" x14ac:dyDescent="0.2">
      <c r="A21" s="123"/>
      <c r="B21" s="16">
        <v>3005</v>
      </c>
      <c r="C21" s="62" t="s">
        <v>186</v>
      </c>
      <c r="D21" s="62"/>
      <c r="E21" s="343"/>
      <c r="F21" s="344"/>
      <c r="G21" s="24"/>
      <c r="H21" s="345" t="s">
        <v>245</v>
      </c>
      <c r="I21" s="152"/>
    </row>
    <row r="22" spans="1:13" x14ac:dyDescent="0.2">
      <c r="A22" s="123"/>
      <c r="B22" s="16">
        <v>3006</v>
      </c>
      <c r="C22" s="62" t="s">
        <v>187</v>
      </c>
      <c r="D22" s="62"/>
      <c r="E22" s="343"/>
      <c r="F22" s="344"/>
      <c r="G22" s="24"/>
      <c r="H22" s="345" t="s">
        <v>245</v>
      </c>
    </row>
    <row r="23" spans="1:13" x14ac:dyDescent="0.2">
      <c r="A23" s="123"/>
      <c r="B23" s="16">
        <v>3020</v>
      </c>
      <c r="C23" s="62" t="s">
        <v>155</v>
      </c>
      <c r="D23" s="62"/>
      <c r="E23" s="343"/>
      <c r="F23" s="344"/>
      <c r="G23" s="24"/>
      <c r="H23" s="345" t="s">
        <v>245</v>
      </c>
      <c r="J23" s="214"/>
      <c r="K23" s="214"/>
      <c r="L23" s="214"/>
      <c r="M23" s="215"/>
    </row>
    <row r="24" spans="1:13" x14ac:dyDescent="0.2">
      <c r="A24" s="123"/>
      <c r="B24" s="16">
        <v>3025</v>
      </c>
      <c r="C24" s="62" t="s">
        <v>188</v>
      </c>
      <c r="D24" s="62"/>
      <c r="E24" s="343"/>
      <c r="F24" s="344"/>
      <c r="G24" s="24"/>
      <c r="H24" s="345" t="s">
        <v>245</v>
      </c>
      <c r="I24" s="152"/>
      <c r="J24" s="214"/>
      <c r="K24" s="214"/>
      <c r="L24" s="214"/>
      <c r="M24" s="215"/>
    </row>
    <row r="25" spans="1:13" x14ac:dyDescent="0.2">
      <c r="A25" s="123"/>
      <c r="B25" s="16">
        <v>3026</v>
      </c>
      <c r="C25" s="62" t="s">
        <v>189</v>
      </c>
      <c r="D25" s="62"/>
      <c r="E25" s="343"/>
      <c r="F25" s="344"/>
      <c r="G25" s="24"/>
      <c r="H25" s="345" t="s">
        <v>245</v>
      </c>
      <c r="I25" s="152"/>
      <c r="J25" s="214"/>
      <c r="K25" s="214"/>
      <c r="L25" s="214"/>
      <c r="M25" s="215"/>
    </row>
    <row r="26" spans="1:13" x14ac:dyDescent="0.2">
      <c r="A26" s="123"/>
      <c r="B26" s="16">
        <v>3030</v>
      </c>
      <c r="C26" s="62" t="s">
        <v>217</v>
      </c>
      <c r="D26" s="62"/>
      <c r="E26" s="343"/>
      <c r="F26" s="439" t="s">
        <v>193</v>
      </c>
      <c r="G26" s="24"/>
      <c r="H26" s="345"/>
      <c r="I26" s="152"/>
      <c r="J26" s="214"/>
      <c r="K26" s="214"/>
      <c r="L26" s="214"/>
      <c r="M26" s="215"/>
    </row>
    <row r="27" spans="1:13" x14ac:dyDescent="0.2">
      <c r="A27" s="123"/>
      <c r="B27" s="16">
        <v>3060</v>
      </c>
      <c r="C27" s="62" t="s">
        <v>10</v>
      </c>
      <c r="D27" s="62"/>
      <c r="E27" s="343"/>
      <c r="F27" s="344"/>
      <c r="G27" s="24"/>
      <c r="I27" s="217"/>
      <c r="J27" s="218"/>
      <c r="K27" s="219"/>
      <c r="L27" s="219"/>
      <c r="M27" s="215"/>
    </row>
    <row r="28" spans="1:13" x14ac:dyDescent="0.2">
      <c r="A28" s="123"/>
      <c r="B28" s="13"/>
      <c r="C28" s="14"/>
      <c r="D28" s="14"/>
      <c r="E28" s="69"/>
      <c r="F28" s="74"/>
      <c r="G28" s="15"/>
      <c r="I28" s="217"/>
      <c r="J28" s="218"/>
      <c r="K28" s="219"/>
      <c r="L28" s="220"/>
      <c r="M28" s="221"/>
    </row>
    <row r="29" spans="1:13" x14ac:dyDescent="0.2">
      <c r="A29" s="123"/>
      <c r="B29" s="13"/>
      <c r="C29" s="68" t="s">
        <v>11</v>
      </c>
      <c r="D29" s="68"/>
      <c r="E29" s="343"/>
      <c r="F29" s="344"/>
      <c r="G29" s="164">
        <f>SUM(G31:G33)</f>
        <v>0</v>
      </c>
      <c r="I29" s="220"/>
      <c r="J29" s="219"/>
      <c r="K29" s="219"/>
      <c r="L29" s="219"/>
      <c r="M29" s="215"/>
    </row>
    <row r="30" spans="1:13" ht="6" customHeight="1" x14ac:dyDescent="0.2">
      <c r="A30" s="123"/>
      <c r="B30" s="13"/>
      <c r="C30" s="14"/>
      <c r="D30" s="14"/>
      <c r="E30" s="69"/>
      <c r="F30" s="74"/>
      <c r="G30" s="15"/>
      <c r="I30" s="219"/>
      <c r="J30" s="219"/>
      <c r="K30" s="219"/>
      <c r="L30" s="219"/>
      <c r="M30" s="215"/>
    </row>
    <row r="31" spans="1:13" x14ac:dyDescent="0.2">
      <c r="A31" s="123"/>
      <c r="B31" s="16">
        <v>3200</v>
      </c>
      <c r="C31" s="62" t="s">
        <v>114</v>
      </c>
      <c r="D31" s="62"/>
      <c r="E31" s="343"/>
      <c r="F31" s="344"/>
      <c r="G31" s="165">
        <f>'7. Horaire + subvention'!J54</f>
        <v>0</v>
      </c>
      <c r="I31" s="59"/>
      <c r="J31" s="59"/>
    </row>
    <row r="32" spans="1:13" x14ac:dyDescent="0.2">
      <c r="A32" s="123"/>
      <c r="B32" s="16">
        <v>3220</v>
      </c>
      <c r="C32" s="62" t="s">
        <v>158</v>
      </c>
      <c r="D32" s="62"/>
      <c r="E32" s="343"/>
      <c r="F32" s="344"/>
      <c r="G32" s="24"/>
    </row>
    <row r="33" spans="1:9" x14ac:dyDescent="0.2">
      <c r="A33" s="123"/>
      <c r="B33" s="16">
        <v>3290</v>
      </c>
      <c r="C33" s="62" t="s">
        <v>12</v>
      </c>
      <c r="D33" s="62"/>
      <c r="E33" s="343"/>
      <c r="F33" s="344"/>
      <c r="G33" s="24"/>
    </row>
    <row r="34" spans="1:9" x14ac:dyDescent="0.2">
      <c r="A34" s="123"/>
      <c r="B34" s="16"/>
      <c r="C34" s="62"/>
      <c r="D34" s="62"/>
      <c r="E34" s="75"/>
      <c r="F34" s="76"/>
      <c r="G34" s="17"/>
    </row>
    <row r="35" spans="1:9" ht="13.5" thickBot="1" x14ac:dyDescent="0.25">
      <c r="A35" s="123"/>
      <c r="B35" s="18"/>
      <c r="C35" s="61" t="s">
        <v>106</v>
      </c>
      <c r="D35" s="72"/>
      <c r="E35" s="61"/>
      <c r="F35" s="432"/>
      <c r="G35" s="166">
        <f>G37+G44+G56+G64+G70+G90+G96+G105+G111</f>
        <v>0</v>
      </c>
    </row>
    <row r="36" spans="1:9" ht="13.5" thickTop="1" x14ac:dyDescent="0.2">
      <c r="A36" s="123"/>
      <c r="B36" s="13"/>
      <c r="C36" s="14"/>
      <c r="D36" s="14"/>
      <c r="E36" s="69"/>
      <c r="F36" s="74"/>
      <c r="G36" s="15"/>
    </row>
    <row r="37" spans="1:9" x14ac:dyDescent="0.2">
      <c r="A37" s="123"/>
      <c r="B37" s="13"/>
      <c r="C37" s="68" t="s">
        <v>15</v>
      </c>
      <c r="D37" s="68"/>
      <c r="E37" s="77"/>
      <c r="F37" s="78"/>
      <c r="G37" s="164">
        <f>SUM(G39:G42)</f>
        <v>0</v>
      </c>
    </row>
    <row r="38" spans="1:9" ht="6" customHeight="1" x14ac:dyDescent="0.2">
      <c r="A38" s="123"/>
      <c r="B38" s="13"/>
      <c r="C38" s="14"/>
      <c r="D38" s="14"/>
      <c r="E38" s="85"/>
      <c r="F38" s="86"/>
      <c r="G38" s="15"/>
    </row>
    <row r="39" spans="1:9" x14ac:dyDescent="0.2">
      <c r="A39" s="123"/>
      <c r="B39" s="16">
        <v>4000</v>
      </c>
      <c r="C39" s="62" t="s">
        <v>16</v>
      </c>
      <c r="D39" s="62"/>
      <c r="E39" s="346"/>
      <c r="F39" s="347"/>
      <c r="G39" s="24"/>
      <c r="H39" s="6" t="e">
        <f>G39/'PJ Structure'!E13</f>
        <v>#DIV/0!</v>
      </c>
      <c r="I39" s="6" t="s">
        <v>296</v>
      </c>
    </row>
    <row r="40" spans="1:9" x14ac:dyDescent="0.2">
      <c r="A40" s="123"/>
      <c r="B40" s="16">
        <v>4100</v>
      </c>
      <c r="C40" s="62" t="s">
        <v>17</v>
      </c>
      <c r="D40" s="62"/>
      <c r="E40" s="346"/>
      <c r="F40" s="347"/>
      <c r="G40" s="24"/>
    </row>
    <row r="41" spans="1:9" x14ac:dyDescent="0.2">
      <c r="A41" s="123"/>
      <c r="B41" s="16">
        <v>4110</v>
      </c>
      <c r="C41" s="62" t="s">
        <v>18</v>
      </c>
      <c r="D41" s="62"/>
      <c r="E41" s="346"/>
      <c r="F41" s="347"/>
      <c r="G41" s="24"/>
    </row>
    <row r="42" spans="1:9" x14ac:dyDescent="0.2">
      <c r="A42" s="123"/>
      <c r="B42" s="16">
        <v>4200</v>
      </c>
      <c r="C42" s="62" t="s">
        <v>19</v>
      </c>
      <c r="D42" s="62"/>
      <c r="E42" s="346"/>
      <c r="F42" s="347"/>
      <c r="G42" s="24"/>
    </row>
    <row r="43" spans="1:9" x14ac:dyDescent="0.2">
      <c r="A43" s="123"/>
      <c r="B43" s="16"/>
      <c r="C43" s="62"/>
      <c r="D43" s="62"/>
      <c r="E43" s="87"/>
      <c r="F43" s="88"/>
      <c r="G43" s="19"/>
    </row>
    <row r="44" spans="1:9" x14ac:dyDescent="0.2">
      <c r="A44" s="123"/>
      <c r="B44" s="13"/>
      <c r="C44" s="68" t="s">
        <v>20</v>
      </c>
      <c r="D44" s="68"/>
      <c r="E44" s="77"/>
      <c r="F44" s="78"/>
      <c r="G44" s="164">
        <f>SUM(G46:G54)</f>
        <v>0</v>
      </c>
    </row>
    <row r="45" spans="1:9" ht="6" customHeight="1" x14ac:dyDescent="0.2">
      <c r="A45" s="123"/>
      <c r="B45" s="13"/>
      <c r="C45" s="14"/>
      <c r="D45" s="14"/>
      <c r="E45" s="85"/>
      <c r="F45" s="86"/>
      <c r="G45" s="15"/>
    </row>
    <row r="46" spans="1:9" x14ac:dyDescent="0.2">
      <c r="A46" s="123"/>
      <c r="B46" s="16">
        <v>5010</v>
      </c>
      <c r="C46" s="62" t="s">
        <v>108</v>
      </c>
      <c r="D46" s="62"/>
      <c r="E46" s="346"/>
      <c r="F46" s="347"/>
      <c r="G46" s="165">
        <f>'5. Détail personnel'!E10</f>
        <v>0</v>
      </c>
    </row>
    <row r="47" spans="1:9" x14ac:dyDescent="0.2">
      <c r="A47" s="123"/>
      <c r="B47" s="16">
        <v>5020</v>
      </c>
      <c r="C47" s="62" t="s">
        <v>21</v>
      </c>
      <c r="D47" s="62"/>
      <c r="E47" s="346"/>
      <c r="F47" s="347"/>
      <c r="G47" s="165">
        <f>'5. Détail personnel'!E11</f>
        <v>0</v>
      </c>
    </row>
    <row r="48" spans="1:9" x14ac:dyDescent="0.2">
      <c r="A48" s="123"/>
      <c r="B48" s="16">
        <v>5030</v>
      </c>
      <c r="C48" s="62" t="s">
        <v>159</v>
      </c>
      <c r="D48" s="62"/>
      <c r="E48" s="346"/>
      <c r="F48" s="347"/>
      <c r="G48" s="165">
        <f>'5. Détail personnel'!E12</f>
        <v>0</v>
      </c>
    </row>
    <row r="49" spans="1:8" x14ac:dyDescent="0.2">
      <c r="A49" s="123"/>
      <c r="B49" s="16">
        <v>5040</v>
      </c>
      <c r="C49" s="62" t="s">
        <v>160</v>
      </c>
      <c r="D49" s="62"/>
      <c r="E49" s="346"/>
      <c r="F49" s="347"/>
      <c r="G49" s="165">
        <f>'5. Détail personnel'!E13</f>
        <v>0</v>
      </c>
    </row>
    <row r="50" spans="1:8" x14ac:dyDescent="0.2">
      <c r="A50" s="123"/>
      <c r="B50" s="16">
        <v>5050</v>
      </c>
      <c r="C50" s="62" t="s">
        <v>161</v>
      </c>
      <c r="D50" s="62"/>
      <c r="E50" s="346"/>
      <c r="F50" s="347"/>
      <c r="G50" s="167">
        <f>'5. Détail personnel'!E14</f>
        <v>0</v>
      </c>
    </row>
    <row r="51" spans="1:8" x14ac:dyDescent="0.2">
      <c r="A51" s="59"/>
      <c r="B51" s="16">
        <v>5060</v>
      </c>
      <c r="C51" s="62" t="s">
        <v>162</v>
      </c>
      <c r="D51" s="62"/>
      <c r="E51" s="433"/>
      <c r="F51" s="347"/>
      <c r="G51" s="167">
        <f>'5. Détail personnel'!E15</f>
        <v>0</v>
      </c>
    </row>
    <row r="52" spans="1:8" x14ac:dyDescent="0.2">
      <c r="A52" s="59"/>
      <c r="B52" s="16">
        <v>5070</v>
      </c>
      <c r="C52" s="62" t="s">
        <v>163</v>
      </c>
      <c r="D52" s="62"/>
      <c r="E52" s="433"/>
      <c r="F52" s="347"/>
      <c r="G52" s="167">
        <f>'5. Détail personnel'!E16</f>
        <v>0</v>
      </c>
    </row>
    <row r="53" spans="1:8" x14ac:dyDescent="0.2">
      <c r="A53" s="59"/>
      <c r="B53" s="16">
        <v>5080</v>
      </c>
      <c r="C53" s="62" t="s">
        <v>164</v>
      </c>
      <c r="D53" s="62"/>
      <c r="E53" s="433"/>
      <c r="F53" s="347"/>
      <c r="G53" s="168">
        <f>'5. Détail personnel'!E17</f>
        <v>0</v>
      </c>
    </row>
    <row r="54" spans="1:8" x14ac:dyDescent="0.2">
      <c r="A54" s="123"/>
      <c r="B54" s="16">
        <v>5090</v>
      </c>
      <c r="C54" s="62" t="s">
        <v>165</v>
      </c>
      <c r="D54" s="62" t="s">
        <v>166</v>
      </c>
      <c r="E54" s="436"/>
      <c r="F54" s="344"/>
      <c r="G54" s="24"/>
    </row>
    <row r="55" spans="1:8" x14ac:dyDescent="0.2">
      <c r="A55" s="59"/>
      <c r="B55" s="16"/>
      <c r="C55" s="62"/>
      <c r="D55" s="62"/>
      <c r="E55" s="437"/>
      <c r="F55" s="88"/>
      <c r="G55" s="19"/>
    </row>
    <row r="56" spans="1:8" x14ac:dyDescent="0.2">
      <c r="A56" s="59"/>
      <c r="B56" s="13"/>
      <c r="C56" s="68" t="s">
        <v>2</v>
      </c>
      <c r="D56" s="68"/>
      <c r="E56" s="77"/>
      <c r="F56" s="78"/>
      <c r="G56" s="164">
        <f>SUM(G58:G62)</f>
        <v>0</v>
      </c>
      <c r="H56" s="140" t="e">
        <f>G56/G44</f>
        <v>#DIV/0!</v>
      </c>
    </row>
    <row r="57" spans="1:8" ht="6" customHeight="1" x14ac:dyDescent="0.2">
      <c r="A57" s="59"/>
      <c r="B57" s="13"/>
      <c r="C57" s="14"/>
      <c r="D57" s="14"/>
      <c r="E57" s="85"/>
      <c r="F57" s="86"/>
      <c r="G57" s="15"/>
    </row>
    <row r="58" spans="1:8" x14ac:dyDescent="0.2">
      <c r="A58" s="59"/>
      <c r="B58" s="16">
        <v>5100</v>
      </c>
      <c r="C58" s="62" t="s">
        <v>111</v>
      </c>
      <c r="D58" s="62"/>
      <c r="E58" s="346"/>
      <c r="F58" s="347"/>
      <c r="G58" s="24"/>
    </row>
    <row r="59" spans="1:8" x14ac:dyDescent="0.2">
      <c r="A59" s="59"/>
      <c r="B59" s="16">
        <v>5110</v>
      </c>
      <c r="C59" s="62" t="s">
        <v>22</v>
      </c>
      <c r="D59" s="62"/>
      <c r="E59" s="346"/>
      <c r="F59" s="347"/>
      <c r="G59" s="24"/>
    </row>
    <row r="60" spans="1:8" x14ac:dyDescent="0.2">
      <c r="A60" s="59"/>
      <c r="B60" s="16">
        <v>5120</v>
      </c>
      <c r="C60" s="62" t="s">
        <v>23</v>
      </c>
      <c r="D60" s="62"/>
      <c r="E60" s="346"/>
      <c r="F60" s="347"/>
      <c r="G60" s="24"/>
    </row>
    <row r="61" spans="1:8" ht="12" customHeight="1" x14ac:dyDescent="0.2">
      <c r="A61" s="59"/>
      <c r="B61" s="16">
        <v>5150</v>
      </c>
      <c r="C61" s="62" t="s">
        <v>24</v>
      </c>
      <c r="D61" s="62"/>
      <c r="E61" s="346"/>
      <c r="F61" s="347"/>
      <c r="G61" s="24"/>
    </row>
    <row r="62" spans="1:8" s="59" customFormat="1" x14ac:dyDescent="0.2">
      <c r="B62" s="16">
        <v>5160</v>
      </c>
      <c r="C62" s="62" t="s">
        <v>25</v>
      </c>
      <c r="D62" s="62"/>
      <c r="E62" s="346"/>
      <c r="F62" s="347"/>
      <c r="G62" s="24"/>
    </row>
    <row r="63" spans="1:8" x14ac:dyDescent="0.2">
      <c r="A63" s="59"/>
      <c r="B63" s="16"/>
      <c r="C63" s="62"/>
      <c r="D63" s="62"/>
      <c r="E63" s="62"/>
      <c r="F63" s="120"/>
      <c r="G63" s="17"/>
    </row>
    <row r="64" spans="1:8" s="59" customFormat="1" x14ac:dyDescent="0.2">
      <c r="B64" s="13"/>
      <c r="C64" s="68" t="s">
        <v>26</v>
      </c>
      <c r="D64" s="68"/>
      <c r="E64" s="77"/>
      <c r="F64" s="78"/>
      <c r="G64" s="169">
        <f>SUM(G66:G68)</f>
        <v>0</v>
      </c>
    </row>
    <row r="65" spans="1:7" s="64" customFormat="1" ht="6" customHeight="1" x14ac:dyDescent="0.2">
      <c r="A65" s="127"/>
      <c r="B65" s="65"/>
      <c r="C65" s="63"/>
      <c r="D65" s="63"/>
      <c r="E65" s="77"/>
      <c r="F65" s="78"/>
      <c r="G65" s="128"/>
    </row>
    <row r="66" spans="1:7" x14ac:dyDescent="0.2">
      <c r="A66" s="59"/>
      <c r="B66" s="16">
        <v>5200</v>
      </c>
      <c r="C66" s="62" t="s">
        <v>27</v>
      </c>
      <c r="D66" s="62"/>
      <c r="E66" s="346"/>
      <c r="F66" s="347"/>
      <c r="G66" s="24"/>
    </row>
    <row r="67" spans="1:7" x14ac:dyDescent="0.2">
      <c r="A67" s="59"/>
      <c r="B67" s="16">
        <v>5210</v>
      </c>
      <c r="C67" s="62" t="s">
        <v>112</v>
      </c>
      <c r="D67" s="62"/>
      <c r="E67" s="346"/>
      <c r="F67" s="347"/>
      <c r="G67" s="24"/>
    </row>
    <row r="68" spans="1:7" x14ac:dyDescent="0.2">
      <c r="A68" s="123"/>
      <c r="B68" s="16">
        <v>5220</v>
      </c>
      <c r="C68" s="62" t="s">
        <v>26</v>
      </c>
      <c r="D68" s="62"/>
      <c r="E68" s="346"/>
      <c r="F68" s="347"/>
      <c r="G68" s="24"/>
    </row>
    <row r="69" spans="1:7" ht="12.75" customHeight="1" x14ac:dyDescent="0.2">
      <c r="A69" s="123"/>
      <c r="B69" s="16"/>
      <c r="C69" s="62"/>
      <c r="D69" s="62"/>
      <c r="E69" s="87"/>
      <c r="F69" s="88"/>
      <c r="G69" s="19"/>
    </row>
    <row r="70" spans="1:7" x14ac:dyDescent="0.2">
      <c r="A70" s="123"/>
      <c r="B70" s="13"/>
      <c r="C70" s="68" t="s">
        <v>28</v>
      </c>
      <c r="D70" s="68"/>
      <c r="E70" s="77"/>
      <c r="F70" s="78"/>
      <c r="G70" s="164">
        <f>SUM(G72:G88)</f>
        <v>0</v>
      </c>
    </row>
    <row r="71" spans="1:7" ht="6" customHeight="1" x14ac:dyDescent="0.2">
      <c r="A71" s="123"/>
      <c r="B71" s="13"/>
      <c r="C71" s="14"/>
      <c r="D71" s="14"/>
      <c r="E71" s="85"/>
      <c r="F71" s="86"/>
      <c r="G71" s="15"/>
    </row>
    <row r="72" spans="1:7" x14ac:dyDescent="0.2">
      <c r="A72" s="123"/>
      <c r="B72" s="16">
        <v>6000</v>
      </c>
      <c r="C72" s="62" t="s">
        <v>29</v>
      </c>
      <c r="D72" s="62"/>
      <c r="E72" s="346"/>
      <c r="F72" s="347"/>
      <c r="G72" s="24"/>
    </row>
    <row r="73" spans="1:7" x14ac:dyDescent="0.2">
      <c r="A73" s="123"/>
      <c r="B73" s="16">
        <v>6040</v>
      </c>
      <c r="C73" s="62" t="s">
        <v>30</v>
      </c>
      <c r="D73" s="62"/>
      <c r="E73" s="346"/>
      <c r="F73" s="347"/>
      <c r="G73" s="24"/>
    </row>
    <row r="74" spans="1:7" x14ac:dyDescent="0.2">
      <c r="A74" s="123"/>
      <c r="B74" s="16">
        <v>6050</v>
      </c>
      <c r="C74" s="62" t="s">
        <v>31</v>
      </c>
      <c r="D74" s="62"/>
      <c r="E74" s="346"/>
      <c r="F74" s="347"/>
      <c r="G74" s="24"/>
    </row>
    <row r="75" spans="1:7" x14ac:dyDescent="0.2">
      <c r="A75" s="123"/>
      <c r="B75" s="16">
        <v>6060</v>
      </c>
      <c r="C75" s="62" t="s">
        <v>167</v>
      </c>
      <c r="D75" s="62"/>
      <c r="E75" s="346"/>
      <c r="F75" s="347"/>
      <c r="G75" s="24"/>
    </row>
    <row r="76" spans="1:7" x14ac:dyDescent="0.2">
      <c r="A76" s="123"/>
      <c r="B76" s="16">
        <v>6200</v>
      </c>
      <c r="C76" s="62" t="s">
        <v>32</v>
      </c>
      <c r="D76" s="62"/>
      <c r="E76" s="346"/>
      <c r="F76" s="347"/>
      <c r="G76" s="24"/>
    </row>
    <row r="77" spans="1:7" x14ac:dyDescent="0.2">
      <c r="A77" s="123"/>
      <c r="B77" s="16">
        <v>6201</v>
      </c>
      <c r="C77" s="62" t="s">
        <v>33</v>
      </c>
      <c r="D77" s="62"/>
      <c r="E77" s="346"/>
      <c r="F77" s="347"/>
      <c r="G77" s="24"/>
    </row>
    <row r="78" spans="1:7" x14ac:dyDescent="0.2">
      <c r="A78" s="123"/>
      <c r="B78" s="16">
        <v>6210</v>
      </c>
      <c r="C78" s="62" t="s">
        <v>34</v>
      </c>
      <c r="D78" s="62"/>
      <c r="E78" s="346"/>
      <c r="F78" s="347"/>
      <c r="G78" s="24"/>
    </row>
    <row r="79" spans="1:7" x14ac:dyDescent="0.2">
      <c r="A79" s="123"/>
      <c r="B79" s="16">
        <v>6300</v>
      </c>
      <c r="C79" s="62" t="s">
        <v>35</v>
      </c>
      <c r="D79" s="62"/>
      <c r="E79" s="346"/>
      <c r="F79" s="347"/>
      <c r="G79" s="24"/>
    </row>
    <row r="80" spans="1:7" x14ac:dyDescent="0.2">
      <c r="A80" s="123"/>
      <c r="B80" s="16">
        <v>6400</v>
      </c>
      <c r="C80" s="62" t="s">
        <v>36</v>
      </c>
      <c r="D80" s="62"/>
      <c r="E80" s="346"/>
      <c r="F80" s="347"/>
      <c r="G80" s="24"/>
    </row>
    <row r="81" spans="1:8" x14ac:dyDescent="0.2">
      <c r="A81" s="123"/>
      <c r="B81" s="16">
        <v>6460</v>
      </c>
      <c r="C81" s="62" t="s">
        <v>168</v>
      </c>
      <c r="D81" s="62"/>
      <c r="E81" s="346"/>
      <c r="F81" s="347"/>
      <c r="G81" s="24"/>
    </row>
    <row r="82" spans="1:8" x14ac:dyDescent="0.2">
      <c r="A82" s="123"/>
      <c r="B82" s="16">
        <v>6500</v>
      </c>
      <c r="C82" s="62" t="s">
        <v>37</v>
      </c>
      <c r="D82" s="62"/>
      <c r="E82" s="346"/>
      <c r="F82" s="347"/>
      <c r="G82" s="24"/>
    </row>
    <row r="83" spans="1:8" x14ac:dyDescent="0.2">
      <c r="A83" s="123"/>
      <c r="B83" s="16">
        <v>6510</v>
      </c>
      <c r="C83" s="62" t="s">
        <v>38</v>
      </c>
      <c r="D83" s="62"/>
      <c r="E83" s="346"/>
      <c r="F83" s="347"/>
      <c r="G83" s="24"/>
    </row>
    <row r="84" spans="1:8" x14ac:dyDescent="0.2">
      <c r="A84" s="123"/>
      <c r="B84" s="16">
        <v>6520</v>
      </c>
      <c r="C84" s="62" t="s">
        <v>39</v>
      </c>
      <c r="D84" s="62"/>
      <c r="E84" s="346"/>
      <c r="F84" s="347"/>
      <c r="G84" s="24"/>
    </row>
    <row r="85" spans="1:8" x14ac:dyDescent="0.2">
      <c r="A85" s="123"/>
      <c r="B85" s="16">
        <v>6530</v>
      </c>
      <c r="C85" s="62" t="s">
        <v>40</v>
      </c>
      <c r="D85" s="62"/>
      <c r="E85" s="346"/>
      <c r="F85" s="347"/>
      <c r="G85" s="24"/>
    </row>
    <row r="86" spans="1:8" x14ac:dyDescent="0.2">
      <c r="A86" s="123"/>
      <c r="B86" s="16">
        <v>6570</v>
      </c>
      <c r="C86" s="62" t="s">
        <v>169</v>
      </c>
      <c r="D86" s="62"/>
      <c r="E86" s="346"/>
      <c r="F86" s="347"/>
      <c r="G86" s="24"/>
    </row>
    <row r="87" spans="1:8" x14ac:dyDescent="0.2">
      <c r="A87" s="123"/>
      <c r="B87" s="16">
        <v>6600</v>
      </c>
      <c r="C87" s="62" t="s">
        <v>41</v>
      </c>
      <c r="D87" s="62"/>
      <c r="E87" s="346"/>
      <c r="F87" s="347"/>
      <c r="G87" s="24"/>
    </row>
    <row r="88" spans="1:8" x14ac:dyDescent="0.2">
      <c r="A88" s="123"/>
      <c r="B88" s="16">
        <v>6700</v>
      </c>
      <c r="C88" s="62" t="s">
        <v>42</v>
      </c>
      <c r="D88" s="62"/>
      <c r="E88" s="346"/>
      <c r="F88" s="347"/>
      <c r="G88" s="24"/>
      <c r="H88" s="154"/>
    </row>
    <row r="89" spans="1:8" x14ac:dyDescent="0.2">
      <c r="A89" s="123"/>
      <c r="B89" s="13"/>
      <c r="C89" s="14"/>
      <c r="D89" s="14"/>
      <c r="E89" s="85"/>
      <c r="F89" s="86"/>
      <c r="G89" s="15"/>
    </row>
    <row r="90" spans="1:8" x14ac:dyDescent="0.2">
      <c r="A90" s="123"/>
      <c r="B90" s="13"/>
      <c r="C90" s="122" t="s">
        <v>170</v>
      </c>
      <c r="D90" s="122"/>
      <c r="E90" s="77"/>
      <c r="F90" s="78"/>
      <c r="G90" s="164">
        <f>SUM(G92:G94)</f>
        <v>0</v>
      </c>
    </row>
    <row r="91" spans="1:8" ht="6" customHeight="1" x14ac:dyDescent="0.2">
      <c r="A91" s="123"/>
      <c r="B91" s="13"/>
      <c r="C91" s="14"/>
      <c r="D91" s="14"/>
      <c r="E91" s="85"/>
      <c r="F91" s="86"/>
      <c r="G91" s="15"/>
    </row>
    <row r="92" spans="1:8" x14ac:dyDescent="0.2">
      <c r="A92" s="123"/>
      <c r="B92" s="16">
        <v>7100</v>
      </c>
      <c r="C92" s="62" t="s">
        <v>171</v>
      </c>
      <c r="D92" s="62" t="s">
        <v>172</v>
      </c>
      <c r="E92" s="433"/>
      <c r="F92" s="347"/>
      <c r="G92" s="24"/>
    </row>
    <row r="93" spans="1:8" x14ac:dyDescent="0.2">
      <c r="A93" s="123"/>
      <c r="B93" s="16">
        <v>7110</v>
      </c>
      <c r="C93" s="62" t="s">
        <v>173</v>
      </c>
      <c r="D93" s="62"/>
      <c r="E93" s="433"/>
      <c r="F93" s="347"/>
      <c r="G93" s="24"/>
    </row>
    <row r="94" spans="1:8" x14ac:dyDescent="0.2">
      <c r="A94" s="123"/>
      <c r="B94" s="16">
        <v>7120</v>
      </c>
      <c r="C94" s="62" t="s">
        <v>174</v>
      </c>
      <c r="D94" s="62"/>
      <c r="E94" s="433"/>
      <c r="F94" s="347"/>
      <c r="G94" s="24"/>
    </row>
    <row r="95" spans="1:8" x14ac:dyDescent="0.2">
      <c r="A95" s="123"/>
      <c r="B95" s="13"/>
      <c r="C95" s="14"/>
      <c r="D95" s="14"/>
      <c r="E95" s="85"/>
      <c r="F95" s="86"/>
      <c r="G95" s="15"/>
    </row>
    <row r="96" spans="1:8" x14ac:dyDescent="0.2">
      <c r="A96" s="123"/>
      <c r="B96" s="13"/>
      <c r="C96" s="122" t="s">
        <v>175</v>
      </c>
      <c r="D96" s="122"/>
      <c r="E96" s="77"/>
      <c r="F96" s="78"/>
      <c r="G96" s="164">
        <f>SUM(G98:G103)</f>
        <v>0</v>
      </c>
      <c r="H96" s="345" t="str">
        <f>IF(AND('4. Investissements'!E17&gt;0,G96=0),"Prévoir ammortissements pour les investissements réalisés","")</f>
        <v/>
      </c>
    </row>
    <row r="97" spans="1:9" ht="6" customHeight="1" x14ac:dyDescent="0.2">
      <c r="A97" s="123"/>
      <c r="B97" s="13"/>
      <c r="C97" s="14"/>
      <c r="D97" s="14"/>
      <c r="E97" s="85"/>
      <c r="F97" s="86"/>
      <c r="G97" s="15"/>
    </row>
    <row r="98" spans="1:9" x14ac:dyDescent="0.2">
      <c r="A98" s="123"/>
      <c r="B98" s="16">
        <v>7910</v>
      </c>
      <c r="C98" s="62" t="s">
        <v>44</v>
      </c>
      <c r="D98" s="62"/>
      <c r="E98" s="346"/>
      <c r="F98" s="347"/>
      <c r="G98" s="24"/>
    </row>
    <row r="99" spans="1:9" x14ac:dyDescent="0.2">
      <c r="A99" s="123"/>
      <c r="B99" s="16">
        <v>7920</v>
      </c>
      <c r="C99" s="62" t="s">
        <v>45</v>
      </c>
      <c r="D99" s="62"/>
      <c r="E99" s="346"/>
      <c r="F99" s="347"/>
      <c r="G99" s="24"/>
    </row>
    <row r="100" spans="1:9" x14ac:dyDescent="0.2">
      <c r="A100" s="123"/>
      <c r="B100" s="16">
        <v>7930</v>
      </c>
      <c r="C100" s="62" t="s">
        <v>46</v>
      </c>
      <c r="D100" s="62"/>
      <c r="E100" s="346"/>
      <c r="F100" s="347"/>
      <c r="G100" s="24"/>
    </row>
    <row r="101" spans="1:9" x14ac:dyDescent="0.2">
      <c r="A101" s="123"/>
      <c r="B101" s="16">
        <v>7940</v>
      </c>
      <c r="C101" s="62" t="s">
        <v>47</v>
      </c>
      <c r="D101" s="62"/>
      <c r="E101" s="346"/>
      <c r="F101" s="347"/>
      <c r="G101" s="24"/>
    </row>
    <row r="102" spans="1:9" x14ac:dyDescent="0.2">
      <c r="A102" s="123"/>
      <c r="B102" s="16">
        <v>7950</v>
      </c>
      <c r="C102" s="62" t="s">
        <v>48</v>
      </c>
      <c r="D102" s="62"/>
      <c r="E102" s="346"/>
      <c r="F102" s="347"/>
      <c r="G102" s="24"/>
      <c r="I102" s="212"/>
    </row>
    <row r="103" spans="1:9" x14ac:dyDescent="0.2">
      <c r="A103" s="123"/>
      <c r="B103" s="16">
        <v>7990</v>
      </c>
      <c r="C103" s="62" t="s">
        <v>49</v>
      </c>
      <c r="D103" s="62"/>
      <c r="E103" s="346"/>
      <c r="F103" s="347"/>
      <c r="G103" s="24"/>
    </row>
    <row r="104" spans="1:9" x14ac:dyDescent="0.2">
      <c r="A104" s="123"/>
      <c r="B104" s="13"/>
      <c r="C104" s="14"/>
      <c r="D104" s="14"/>
      <c r="E104" s="85"/>
      <c r="F104" s="86"/>
      <c r="G104" s="15"/>
    </row>
    <row r="105" spans="1:9" x14ac:dyDescent="0.2">
      <c r="A105" s="123"/>
      <c r="B105" s="13"/>
      <c r="C105" s="68" t="s">
        <v>176</v>
      </c>
      <c r="D105" s="121"/>
      <c r="E105" s="89"/>
      <c r="F105" s="90"/>
      <c r="G105" s="164">
        <f>SUM(G107:G109)</f>
        <v>0</v>
      </c>
    </row>
    <row r="106" spans="1:9" ht="6" customHeight="1" x14ac:dyDescent="0.2">
      <c r="A106" s="123"/>
      <c r="B106" s="13"/>
      <c r="C106" s="70"/>
      <c r="D106" s="70"/>
      <c r="E106" s="91"/>
      <c r="F106" s="92"/>
      <c r="G106" s="71"/>
    </row>
    <row r="107" spans="1:9" x14ac:dyDescent="0.2">
      <c r="A107" s="123"/>
      <c r="B107" s="16">
        <v>8000</v>
      </c>
      <c r="C107" s="62" t="s">
        <v>43</v>
      </c>
      <c r="D107" s="94"/>
      <c r="E107" s="434"/>
      <c r="F107" s="348"/>
      <c r="G107" s="24"/>
    </row>
    <row r="108" spans="1:9" x14ac:dyDescent="0.2">
      <c r="A108" s="123"/>
      <c r="B108" s="16">
        <v>8100</v>
      </c>
      <c r="C108" s="62" t="s">
        <v>13</v>
      </c>
      <c r="D108" s="62" t="s">
        <v>166</v>
      </c>
      <c r="E108" s="435"/>
      <c r="F108" s="349"/>
      <c r="G108" s="24"/>
    </row>
    <row r="109" spans="1:9" x14ac:dyDescent="0.2">
      <c r="A109" s="123"/>
      <c r="B109" s="16">
        <v>8200</v>
      </c>
      <c r="C109" s="62" t="s">
        <v>182</v>
      </c>
      <c r="D109" s="62"/>
      <c r="E109" s="435"/>
      <c r="F109" s="349"/>
      <c r="G109" s="24"/>
    </row>
    <row r="110" spans="1:9" x14ac:dyDescent="0.2">
      <c r="A110" s="123"/>
      <c r="B110" s="13"/>
      <c r="C110" s="14"/>
      <c r="D110" s="14"/>
      <c r="E110" s="85"/>
      <c r="F110" s="86"/>
      <c r="G110" s="15"/>
    </row>
    <row r="111" spans="1:9" x14ac:dyDescent="0.2">
      <c r="A111" s="123"/>
      <c r="B111" s="13"/>
      <c r="C111" s="68" t="s">
        <v>177</v>
      </c>
      <c r="D111" s="121"/>
      <c r="E111" s="89"/>
      <c r="F111" s="90"/>
      <c r="G111" s="164">
        <f>SUM(G113:G116)</f>
        <v>0</v>
      </c>
    </row>
    <row r="112" spans="1:9" ht="6" customHeight="1" x14ac:dyDescent="0.2">
      <c r="A112" s="123"/>
      <c r="B112" s="13"/>
      <c r="C112" s="70"/>
      <c r="D112" s="70"/>
      <c r="E112" s="91"/>
      <c r="F112" s="92"/>
      <c r="G112" s="71"/>
    </row>
    <row r="113" spans="1:7" x14ac:dyDescent="0.2">
      <c r="A113" s="123"/>
      <c r="B113" s="16">
        <v>8400</v>
      </c>
      <c r="C113" s="62" t="s">
        <v>178</v>
      </c>
      <c r="D113" s="94"/>
      <c r="E113" s="434"/>
      <c r="F113" s="348"/>
      <c r="G113" s="24"/>
    </row>
    <row r="114" spans="1:7" x14ac:dyDescent="0.2">
      <c r="A114" s="123"/>
      <c r="B114" s="16">
        <v>8500</v>
      </c>
      <c r="C114" s="62" t="s">
        <v>113</v>
      </c>
      <c r="D114" s="94"/>
      <c r="E114" s="435"/>
      <c r="F114" s="349"/>
      <c r="G114" s="24"/>
    </row>
    <row r="115" spans="1:7" x14ac:dyDescent="0.2">
      <c r="A115" s="123"/>
      <c r="B115" s="16">
        <v>8600</v>
      </c>
      <c r="C115" s="62" t="s">
        <v>179</v>
      </c>
      <c r="D115" s="62" t="s">
        <v>166</v>
      </c>
      <c r="E115" s="435"/>
      <c r="F115" s="349"/>
      <c r="G115" s="24"/>
    </row>
    <row r="116" spans="1:7" x14ac:dyDescent="0.2">
      <c r="A116" s="123"/>
      <c r="B116" s="16">
        <v>8700</v>
      </c>
      <c r="C116" s="62" t="s">
        <v>14</v>
      </c>
      <c r="D116" s="62" t="s">
        <v>166</v>
      </c>
      <c r="E116" s="435"/>
      <c r="F116" s="349"/>
      <c r="G116" s="24"/>
    </row>
    <row r="117" spans="1:7" x14ac:dyDescent="0.2">
      <c r="A117" s="123"/>
      <c r="B117" s="13"/>
      <c r="C117" s="14"/>
      <c r="D117" s="14"/>
      <c r="E117" s="69"/>
      <c r="F117" s="74"/>
      <c r="G117" s="15"/>
    </row>
    <row r="118" spans="1:7" s="12" customFormat="1" ht="24.75" customHeight="1" x14ac:dyDescent="0.2">
      <c r="A118" s="124"/>
      <c r="B118" s="31"/>
      <c r="C118" s="32" t="s">
        <v>267</v>
      </c>
      <c r="D118" s="32"/>
      <c r="E118" s="107"/>
      <c r="F118" s="108"/>
      <c r="G118" s="170">
        <f>G16-G35</f>
        <v>0</v>
      </c>
    </row>
    <row r="119" spans="1:7" x14ac:dyDescent="0.2">
      <c r="B119" s="20"/>
      <c r="C119" s="21"/>
      <c r="D119" s="21"/>
      <c r="E119" s="73"/>
      <c r="F119" s="22"/>
      <c r="G119" s="22"/>
    </row>
    <row r="121" spans="1:7" x14ac:dyDescent="0.2">
      <c r="B121" s="131"/>
      <c r="C121" s="95"/>
      <c r="D121" s="95"/>
      <c r="E121" s="131"/>
      <c r="F121" s="330"/>
      <c r="G121" s="330"/>
    </row>
  </sheetData>
  <mergeCells count="1">
    <mergeCell ref="F12:G12"/>
  </mergeCells>
  <printOptions horizontalCentered="1"/>
  <pageMargins left="0.39370078740157483" right="0.39370078740157483" top="0.62992125984251968" bottom="0.6692913385826772" header="0.51181102362204722" footer="0.39370078740157483"/>
  <pageSetup paperSize="9" orientation="portrait" r:id="rId1"/>
  <headerFooter alignWithMargins="0">
    <oddFooter>&amp;C&amp;P&amp;RFormulaire budget - version 01.08.2025/ SPAJ-VL/NS</oddFooter>
  </headerFooter>
  <rowBreaks count="1" manualBreakCount="1">
    <brk id="62" max="6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13"/>
  <sheetViews>
    <sheetView view="pageBreakPreview" topLeftCell="A85" zoomScaleNormal="100" zoomScaleSheetLayoutView="100" workbookViewId="0">
      <selection activeCell="B17" sqref="B17:C17"/>
    </sheetView>
  </sheetViews>
  <sheetFormatPr baseColWidth="10" defaultRowHeight="12.75" x14ac:dyDescent="0.2"/>
  <cols>
    <col min="1" max="1" width="1.85546875" style="350" customWidth="1"/>
    <col min="2" max="2" width="8.7109375" style="350" customWidth="1"/>
    <col min="3" max="3" width="37.5703125" style="350" customWidth="1"/>
    <col min="4" max="4" width="3.42578125" style="350" customWidth="1"/>
    <col min="5" max="7" width="12.7109375" style="350" customWidth="1"/>
    <col min="8" max="8" width="9" style="350" bestFit="1" customWidth="1"/>
    <col min="9" max="9" width="69.42578125" style="350" customWidth="1"/>
    <col min="10" max="257" width="11.42578125" style="350"/>
    <col min="258" max="258" width="1.85546875" style="350" customWidth="1"/>
    <col min="259" max="259" width="8.7109375" style="350" customWidth="1"/>
    <col min="260" max="260" width="37.5703125" style="350" customWidth="1"/>
    <col min="261" max="261" width="3.42578125" style="350" customWidth="1"/>
    <col min="262" max="264" width="12.7109375" style="350" customWidth="1"/>
    <col min="265" max="265" width="83.42578125" style="350" customWidth="1"/>
    <col min="266" max="513" width="11.42578125" style="350"/>
    <col min="514" max="514" width="1.85546875" style="350" customWidth="1"/>
    <col min="515" max="515" width="8.7109375" style="350" customWidth="1"/>
    <col min="516" max="516" width="37.5703125" style="350" customWidth="1"/>
    <col min="517" max="517" width="3.42578125" style="350" customWidth="1"/>
    <col min="518" max="520" width="12.7109375" style="350" customWidth="1"/>
    <col min="521" max="521" width="83.42578125" style="350" customWidth="1"/>
    <col min="522" max="769" width="11.42578125" style="350"/>
    <col min="770" max="770" width="1.85546875" style="350" customWidth="1"/>
    <col min="771" max="771" width="8.7109375" style="350" customWidth="1"/>
    <col min="772" max="772" width="37.5703125" style="350" customWidth="1"/>
    <col min="773" max="773" width="3.42578125" style="350" customWidth="1"/>
    <col min="774" max="776" width="12.7109375" style="350" customWidth="1"/>
    <col min="777" max="777" width="83.42578125" style="350" customWidth="1"/>
    <col min="778" max="1025" width="11.42578125" style="350"/>
    <col min="1026" max="1026" width="1.85546875" style="350" customWidth="1"/>
    <col min="1027" max="1027" width="8.7109375" style="350" customWidth="1"/>
    <col min="1028" max="1028" width="37.5703125" style="350" customWidth="1"/>
    <col min="1029" max="1029" width="3.42578125" style="350" customWidth="1"/>
    <col min="1030" max="1032" width="12.7109375" style="350" customWidth="1"/>
    <col min="1033" max="1033" width="83.42578125" style="350" customWidth="1"/>
    <col min="1034" max="1281" width="11.42578125" style="350"/>
    <col min="1282" max="1282" width="1.85546875" style="350" customWidth="1"/>
    <col min="1283" max="1283" width="8.7109375" style="350" customWidth="1"/>
    <col min="1284" max="1284" width="37.5703125" style="350" customWidth="1"/>
    <col min="1285" max="1285" width="3.42578125" style="350" customWidth="1"/>
    <col min="1286" max="1288" width="12.7109375" style="350" customWidth="1"/>
    <col min="1289" max="1289" width="83.42578125" style="350" customWidth="1"/>
    <col min="1290" max="1537" width="11.42578125" style="350"/>
    <col min="1538" max="1538" width="1.85546875" style="350" customWidth="1"/>
    <col min="1539" max="1539" width="8.7109375" style="350" customWidth="1"/>
    <col min="1540" max="1540" width="37.5703125" style="350" customWidth="1"/>
    <col min="1541" max="1541" width="3.42578125" style="350" customWidth="1"/>
    <col min="1542" max="1544" width="12.7109375" style="350" customWidth="1"/>
    <col min="1545" max="1545" width="83.42578125" style="350" customWidth="1"/>
    <col min="1546" max="1793" width="11.42578125" style="350"/>
    <col min="1794" max="1794" width="1.85546875" style="350" customWidth="1"/>
    <col min="1795" max="1795" width="8.7109375" style="350" customWidth="1"/>
    <col min="1796" max="1796" width="37.5703125" style="350" customWidth="1"/>
    <col min="1797" max="1797" width="3.42578125" style="350" customWidth="1"/>
    <col min="1798" max="1800" width="12.7109375" style="350" customWidth="1"/>
    <col min="1801" max="1801" width="83.42578125" style="350" customWidth="1"/>
    <col min="1802" max="2049" width="11.42578125" style="350"/>
    <col min="2050" max="2050" width="1.85546875" style="350" customWidth="1"/>
    <col min="2051" max="2051" width="8.7109375" style="350" customWidth="1"/>
    <col min="2052" max="2052" width="37.5703125" style="350" customWidth="1"/>
    <col min="2053" max="2053" width="3.42578125" style="350" customWidth="1"/>
    <col min="2054" max="2056" width="12.7109375" style="350" customWidth="1"/>
    <col min="2057" max="2057" width="83.42578125" style="350" customWidth="1"/>
    <col min="2058" max="2305" width="11.42578125" style="350"/>
    <col min="2306" max="2306" width="1.85546875" style="350" customWidth="1"/>
    <col min="2307" max="2307" width="8.7109375" style="350" customWidth="1"/>
    <col min="2308" max="2308" width="37.5703125" style="350" customWidth="1"/>
    <col min="2309" max="2309" width="3.42578125" style="350" customWidth="1"/>
    <col min="2310" max="2312" width="12.7109375" style="350" customWidth="1"/>
    <col min="2313" max="2313" width="83.42578125" style="350" customWidth="1"/>
    <col min="2314" max="2561" width="11.42578125" style="350"/>
    <col min="2562" max="2562" width="1.85546875" style="350" customWidth="1"/>
    <col min="2563" max="2563" width="8.7109375" style="350" customWidth="1"/>
    <col min="2564" max="2564" width="37.5703125" style="350" customWidth="1"/>
    <col min="2565" max="2565" width="3.42578125" style="350" customWidth="1"/>
    <col min="2566" max="2568" width="12.7109375" style="350" customWidth="1"/>
    <col min="2569" max="2569" width="83.42578125" style="350" customWidth="1"/>
    <col min="2570" max="2817" width="11.42578125" style="350"/>
    <col min="2818" max="2818" width="1.85546875" style="350" customWidth="1"/>
    <col min="2819" max="2819" width="8.7109375" style="350" customWidth="1"/>
    <col min="2820" max="2820" width="37.5703125" style="350" customWidth="1"/>
    <col min="2821" max="2821" width="3.42578125" style="350" customWidth="1"/>
    <col min="2822" max="2824" width="12.7109375" style="350" customWidth="1"/>
    <col min="2825" max="2825" width="83.42578125" style="350" customWidth="1"/>
    <col min="2826" max="3073" width="11.42578125" style="350"/>
    <col min="3074" max="3074" width="1.85546875" style="350" customWidth="1"/>
    <col min="3075" max="3075" width="8.7109375" style="350" customWidth="1"/>
    <col min="3076" max="3076" width="37.5703125" style="350" customWidth="1"/>
    <col min="3077" max="3077" width="3.42578125" style="350" customWidth="1"/>
    <col min="3078" max="3080" width="12.7109375" style="350" customWidth="1"/>
    <col min="3081" max="3081" width="83.42578125" style="350" customWidth="1"/>
    <col min="3082" max="3329" width="11.42578125" style="350"/>
    <col min="3330" max="3330" width="1.85546875" style="350" customWidth="1"/>
    <col min="3331" max="3331" width="8.7109375" style="350" customWidth="1"/>
    <col min="3332" max="3332" width="37.5703125" style="350" customWidth="1"/>
    <col min="3333" max="3333" width="3.42578125" style="350" customWidth="1"/>
    <col min="3334" max="3336" width="12.7109375" style="350" customWidth="1"/>
    <col min="3337" max="3337" width="83.42578125" style="350" customWidth="1"/>
    <col min="3338" max="3585" width="11.42578125" style="350"/>
    <col min="3586" max="3586" width="1.85546875" style="350" customWidth="1"/>
    <col min="3587" max="3587" width="8.7109375" style="350" customWidth="1"/>
    <col min="3588" max="3588" width="37.5703125" style="350" customWidth="1"/>
    <col min="3589" max="3589" width="3.42578125" style="350" customWidth="1"/>
    <col min="3590" max="3592" width="12.7109375" style="350" customWidth="1"/>
    <col min="3593" max="3593" width="83.42578125" style="350" customWidth="1"/>
    <col min="3594" max="3841" width="11.42578125" style="350"/>
    <col min="3842" max="3842" width="1.85546875" style="350" customWidth="1"/>
    <col min="3843" max="3843" width="8.7109375" style="350" customWidth="1"/>
    <col min="3844" max="3844" width="37.5703125" style="350" customWidth="1"/>
    <col min="3845" max="3845" width="3.42578125" style="350" customWidth="1"/>
    <col min="3846" max="3848" width="12.7109375" style="350" customWidth="1"/>
    <col min="3849" max="3849" width="83.42578125" style="350" customWidth="1"/>
    <col min="3850" max="4097" width="11.42578125" style="350"/>
    <col min="4098" max="4098" width="1.85546875" style="350" customWidth="1"/>
    <col min="4099" max="4099" width="8.7109375" style="350" customWidth="1"/>
    <col min="4100" max="4100" width="37.5703125" style="350" customWidth="1"/>
    <col min="4101" max="4101" width="3.42578125" style="350" customWidth="1"/>
    <col min="4102" max="4104" width="12.7109375" style="350" customWidth="1"/>
    <col min="4105" max="4105" width="83.42578125" style="350" customWidth="1"/>
    <col min="4106" max="4353" width="11.42578125" style="350"/>
    <col min="4354" max="4354" width="1.85546875" style="350" customWidth="1"/>
    <col min="4355" max="4355" width="8.7109375" style="350" customWidth="1"/>
    <col min="4356" max="4356" width="37.5703125" style="350" customWidth="1"/>
    <col min="4357" max="4357" width="3.42578125" style="350" customWidth="1"/>
    <col min="4358" max="4360" width="12.7109375" style="350" customWidth="1"/>
    <col min="4361" max="4361" width="83.42578125" style="350" customWidth="1"/>
    <col min="4362" max="4609" width="11.42578125" style="350"/>
    <col min="4610" max="4610" width="1.85546875" style="350" customWidth="1"/>
    <col min="4611" max="4611" width="8.7109375" style="350" customWidth="1"/>
    <col min="4612" max="4612" width="37.5703125" style="350" customWidth="1"/>
    <col min="4613" max="4613" width="3.42578125" style="350" customWidth="1"/>
    <col min="4614" max="4616" width="12.7109375" style="350" customWidth="1"/>
    <col min="4617" max="4617" width="83.42578125" style="350" customWidth="1"/>
    <col min="4618" max="4865" width="11.42578125" style="350"/>
    <col min="4866" max="4866" width="1.85546875" style="350" customWidth="1"/>
    <col min="4867" max="4867" width="8.7109375" style="350" customWidth="1"/>
    <col min="4868" max="4868" width="37.5703125" style="350" customWidth="1"/>
    <col min="4869" max="4869" width="3.42578125" style="350" customWidth="1"/>
    <col min="4870" max="4872" width="12.7109375" style="350" customWidth="1"/>
    <col min="4873" max="4873" width="83.42578125" style="350" customWidth="1"/>
    <col min="4874" max="5121" width="11.42578125" style="350"/>
    <col min="5122" max="5122" width="1.85546875" style="350" customWidth="1"/>
    <col min="5123" max="5123" width="8.7109375" style="350" customWidth="1"/>
    <col min="5124" max="5124" width="37.5703125" style="350" customWidth="1"/>
    <col min="5125" max="5125" width="3.42578125" style="350" customWidth="1"/>
    <col min="5126" max="5128" width="12.7109375" style="350" customWidth="1"/>
    <col min="5129" max="5129" width="83.42578125" style="350" customWidth="1"/>
    <col min="5130" max="5377" width="11.42578125" style="350"/>
    <col min="5378" max="5378" width="1.85546875" style="350" customWidth="1"/>
    <col min="5379" max="5379" width="8.7109375" style="350" customWidth="1"/>
    <col min="5380" max="5380" width="37.5703125" style="350" customWidth="1"/>
    <col min="5381" max="5381" width="3.42578125" style="350" customWidth="1"/>
    <col min="5382" max="5384" width="12.7109375" style="350" customWidth="1"/>
    <col min="5385" max="5385" width="83.42578125" style="350" customWidth="1"/>
    <col min="5386" max="5633" width="11.42578125" style="350"/>
    <col min="5634" max="5634" width="1.85546875" style="350" customWidth="1"/>
    <col min="5635" max="5635" width="8.7109375" style="350" customWidth="1"/>
    <col min="5636" max="5636" width="37.5703125" style="350" customWidth="1"/>
    <col min="5637" max="5637" width="3.42578125" style="350" customWidth="1"/>
    <col min="5638" max="5640" width="12.7109375" style="350" customWidth="1"/>
    <col min="5641" max="5641" width="83.42578125" style="350" customWidth="1"/>
    <col min="5642" max="5889" width="11.42578125" style="350"/>
    <col min="5890" max="5890" width="1.85546875" style="350" customWidth="1"/>
    <col min="5891" max="5891" width="8.7109375" style="350" customWidth="1"/>
    <col min="5892" max="5892" width="37.5703125" style="350" customWidth="1"/>
    <col min="5893" max="5893" width="3.42578125" style="350" customWidth="1"/>
    <col min="5894" max="5896" width="12.7109375" style="350" customWidth="1"/>
    <col min="5897" max="5897" width="83.42578125" style="350" customWidth="1"/>
    <col min="5898" max="6145" width="11.42578125" style="350"/>
    <col min="6146" max="6146" width="1.85546875" style="350" customWidth="1"/>
    <col min="6147" max="6147" width="8.7109375" style="350" customWidth="1"/>
    <col min="6148" max="6148" width="37.5703125" style="350" customWidth="1"/>
    <col min="6149" max="6149" width="3.42578125" style="350" customWidth="1"/>
    <col min="6150" max="6152" width="12.7109375" style="350" customWidth="1"/>
    <col min="6153" max="6153" width="83.42578125" style="350" customWidth="1"/>
    <col min="6154" max="6401" width="11.42578125" style="350"/>
    <col min="6402" max="6402" width="1.85546875" style="350" customWidth="1"/>
    <col min="6403" max="6403" width="8.7109375" style="350" customWidth="1"/>
    <col min="6404" max="6404" width="37.5703125" style="350" customWidth="1"/>
    <col min="6405" max="6405" width="3.42578125" style="350" customWidth="1"/>
    <col min="6406" max="6408" width="12.7109375" style="350" customWidth="1"/>
    <col min="6409" max="6409" width="83.42578125" style="350" customWidth="1"/>
    <col min="6410" max="6657" width="11.42578125" style="350"/>
    <col min="6658" max="6658" width="1.85546875" style="350" customWidth="1"/>
    <col min="6659" max="6659" width="8.7109375" style="350" customWidth="1"/>
    <col min="6660" max="6660" width="37.5703125" style="350" customWidth="1"/>
    <col min="6661" max="6661" width="3.42578125" style="350" customWidth="1"/>
    <col min="6662" max="6664" width="12.7109375" style="350" customWidth="1"/>
    <col min="6665" max="6665" width="83.42578125" style="350" customWidth="1"/>
    <col min="6666" max="6913" width="11.42578125" style="350"/>
    <col min="6914" max="6914" width="1.85546875" style="350" customWidth="1"/>
    <col min="6915" max="6915" width="8.7109375" style="350" customWidth="1"/>
    <col min="6916" max="6916" width="37.5703125" style="350" customWidth="1"/>
    <col min="6917" max="6917" width="3.42578125" style="350" customWidth="1"/>
    <col min="6918" max="6920" width="12.7109375" style="350" customWidth="1"/>
    <col min="6921" max="6921" width="83.42578125" style="350" customWidth="1"/>
    <col min="6922" max="7169" width="11.42578125" style="350"/>
    <col min="7170" max="7170" width="1.85546875" style="350" customWidth="1"/>
    <col min="7171" max="7171" width="8.7109375" style="350" customWidth="1"/>
    <col min="7172" max="7172" width="37.5703125" style="350" customWidth="1"/>
    <col min="7173" max="7173" width="3.42578125" style="350" customWidth="1"/>
    <col min="7174" max="7176" width="12.7109375" style="350" customWidth="1"/>
    <col min="7177" max="7177" width="83.42578125" style="350" customWidth="1"/>
    <col min="7178" max="7425" width="11.42578125" style="350"/>
    <col min="7426" max="7426" width="1.85546875" style="350" customWidth="1"/>
    <col min="7427" max="7427" width="8.7109375" style="350" customWidth="1"/>
    <col min="7428" max="7428" width="37.5703125" style="350" customWidth="1"/>
    <col min="7429" max="7429" width="3.42578125" style="350" customWidth="1"/>
    <col min="7430" max="7432" width="12.7109375" style="350" customWidth="1"/>
    <col min="7433" max="7433" width="83.42578125" style="350" customWidth="1"/>
    <col min="7434" max="7681" width="11.42578125" style="350"/>
    <col min="7682" max="7682" width="1.85546875" style="350" customWidth="1"/>
    <col min="7683" max="7683" width="8.7109375" style="350" customWidth="1"/>
    <col min="7684" max="7684" width="37.5703125" style="350" customWidth="1"/>
    <col min="7685" max="7685" width="3.42578125" style="350" customWidth="1"/>
    <col min="7686" max="7688" width="12.7109375" style="350" customWidth="1"/>
    <col min="7689" max="7689" width="83.42578125" style="350" customWidth="1"/>
    <col min="7690" max="7937" width="11.42578125" style="350"/>
    <col min="7938" max="7938" width="1.85546875" style="350" customWidth="1"/>
    <col min="7939" max="7939" width="8.7109375" style="350" customWidth="1"/>
    <col min="7940" max="7940" width="37.5703125" style="350" customWidth="1"/>
    <col min="7941" max="7941" width="3.42578125" style="350" customWidth="1"/>
    <col min="7942" max="7944" width="12.7109375" style="350" customWidth="1"/>
    <col min="7945" max="7945" width="83.42578125" style="350" customWidth="1"/>
    <col min="7946" max="8193" width="11.42578125" style="350"/>
    <col min="8194" max="8194" width="1.85546875" style="350" customWidth="1"/>
    <col min="8195" max="8195" width="8.7109375" style="350" customWidth="1"/>
    <col min="8196" max="8196" width="37.5703125" style="350" customWidth="1"/>
    <col min="8197" max="8197" width="3.42578125" style="350" customWidth="1"/>
    <col min="8198" max="8200" width="12.7109375" style="350" customWidth="1"/>
    <col min="8201" max="8201" width="83.42578125" style="350" customWidth="1"/>
    <col min="8202" max="8449" width="11.42578125" style="350"/>
    <col min="8450" max="8450" width="1.85546875" style="350" customWidth="1"/>
    <col min="8451" max="8451" width="8.7109375" style="350" customWidth="1"/>
    <col min="8452" max="8452" width="37.5703125" style="350" customWidth="1"/>
    <col min="8453" max="8453" width="3.42578125" style="350" customWidth="1"/>
    <col min="8454" max="8456" width="12.7109375" style="350" customWidth="1"/>
    <col min="8457" max="8457" width="83.42578125" style="350" customWidth="1"/>
    <col min="8458" max="8705" width="11.42578125" style="350"/>
    <col min="8706" max="8706" width="1.85546875" style="350" customWidth="1"/>
    <col min="8707" max="8707" width="8.7109375" style="350" customWidth="1"/>
    <col min="8708" max="8708" width="37.5703125" style="350" customWidth="1"/>
    <col min="8709" max="8709" width="3.42578125" style="350" customWidth="1"/>
    <col min="8710" max="8712" width="12.7109375" style="350" customWidth="1"/>
    <col min="8713" max="8713" width="83.42578125" style="350" customWidth="1"/>
    <col min="8714" max="8961" width="11.42578125" style="350"/>
    <col min="8962" max="8962" width="1.85546875" style="350" customWidth="1"/>
    <col min="8963" max="8963" width="8.7109375" style="350" customWidth="1"/>
    <col min="8964" max="8964" width="37.5703125" style="350" customWidth="1"/>
    <col min="8965" max="8965" width="3.42578125" style="350" customWidth="1"/>
    <col min="8966" max="8968" width="12.7109375" style="350" customWidth="1"/>
    <col min="8969" max="8969" width="83.42578125" style="350" customWidth="1"/>
    <col min="8970" max="9217" width="11.42578125" style="350"/>
    <col min="9218" max="9218" width="1.85546875" style="350" customWidth="1"/>
    <col min="9219" max="9219" width="8.7109375" style="350" customWidth="1"/>
    <col min="9220" max="9220" width="37.5703125" style="350" customWidth="1"/>
    <col min="9221" max="9221" width="3.42578125" style="350" customWidth="1"/>
    <col min="9222" max="9224" width="12.7109375" style="350" customWidth="1"/>
    <col min="9225" max="9225" width="83.42578125" style="350" customWidth="1"/>
    <col min="9226" max="9473" width="11.42578125" style="350"/>
    <col min="9474" max="9474" width="1.85546875" style="350" customWidth="1"/>
    <col min="9475" max="9475" width="8.7109375" style="350" customWidth="1"/>
    <col min="9476" max="9476" width="37.5703125" style="350" customWidth="1"/>
    <col min="9477" max="9477" width="3.42578125" style="350" customWidth="1"/>
    <col min="9478" max="9480" width="12.7109375" style="350" customWidth="1"/>
    <col min="9481" max="9481" width="83.42578125" style="350" customWidth="1"/>
    <col min="9482" max="9729" width="11.42578125" style="350"/>
    <col min="9730" max="9730" width="1.85546875" style="350" customWidth="1"/>
    <col min="9731" max="9731" width="8.7109375" style="350" customWidth="1"/>
    <col min="9732" max="9732" width="37.5703125" style="350" customWidth="1"/>
    <col min="9733" max="9733" width="3.42578125" style="350" customWidth="1"/>
    <col min="9734" max="9736" width="12.7109375" style="350" customWidth="1"/>
    <col min="9737" max="9737" width="83.42578125" style="350" customWidth="1"/>
    <col min="9738" max="9985" width="11.42578125" style="350"/>
    <col min="9986" max="9986" width="1.85546875" style="350" customWidth="1"/>
    <col min="9987" max="9987" width="8.7109375" style="350" customWidth="1"/>
    <col min="9988" max="9988" width="37.5703125" style="350" customWidth="1"/>
    <col min="9989" max="9989" width="3.42578125" style="350" customWidth="1"/>
    <col min="9990" max="9992" width="12.7109375" style="350" customWidth="1"/>
    <col min="9993" max="9993" width="83.42578125" style="350" customWidth="1"/>
    <col min="9994" max="10241" width="11.42578125" style="350"/>
    <col min="10242" max="10242" width="1.85546875" style="350" customWidth="1"/>
    <col min="10243" max="10243" width="8.7109375" style="350" customWidth="1"/>
    <col min="10244" max="10244" width="37.5703125" style="350" customWidth="1"/>
    <col min="10245" max="10245" width="3.42578125" style="350" customWidth="1"/>
    <col min="10246" max="10248" width="12.7109375" style="350" customWidth="1"/>
    <col min="10249" max="10249" width="83.42578125" style="350" customWidth="1"/>
    <col min="10250" max="10497" width="11.42578125" style="350"/>
    <col min="10498" max="10498" width="1.85546875" style="350" customWidth="1"/>
    <col min="10499" max="10499" width="8.7109375" style="350" customWidth="1"/>
    <col min="10500" max="10500" width="37.5703125" style="350" customWidth="1"/>
    <col min="10501" max="10501" width="3.42578125" style="350" customWidth="1"/>
    <col min="10502" max="10504" width="12.7109375" style="350" customWidth="1"/>
    <col min="10505" max="10505" width="83.42578125" style="350" customWidth="1"/>
    <col min="10506" max="10753" width="11.42578125" style="350"/>
    <col min="10754" max="10754" width="1.85546875" style="350" customWidth="1"/>
    <col min="10755" max="10755" width="8.7109375" style="350" customWidth="1"/>
    <col min="10756" max="10756" width="37.5703125" style="350" customWidth="1"/>
    <col min="10757" max="10757" width="3.42578125" style="350" customWidth="1"/>
    <col min="10758" max="10760" width="12.7109375" style="350" customWidth="1"/>
    <col min="10761" max="10761" width="83.42578125" style="350" customWidth="1"/>
    <col min="10762" max="11009" width="11.42578125" style="350"/>
    <col min="11010" max="11010" width="1.85546875" style="350" customWidth="1"/>
    <col min="11011" max="11011" width="8.7109375" style="350" customWidth="1"/>
    <col min="11012" max="11012" width="37.5703125" style="350" customWidth="1"/>
    <col min="11013" max="11013" width="3.42578125" style="350" customWidth="1"/>
    <col min="11014" max="11016" width="12.7109375" style="350" customWidth="1"/>
    <col min="11017" max="11017" width="83.42578125" style="350" customWidth="1"/>
    <col min="11018" max="11265" width="11.42578125" style="350"/>
    <col min="11266" max="11266" width="1.85546875" style="350" customWidth="1"/>
    <col min="11267" max="11267" width="8.7109375" style="350" customWidth="1"/>
    <col min="11268" max="11268" width="37.5703125" style="350" customWidth="1"/>
    <col min="11269" max="11269" width="3.42578125" style="350" customWidth="1"/>
    <col min="11270" max="11272" width="12.7109375" style="350" customWidth="1"/>
    <col min="11273" max="11273" width="83.42578125" style="350" customWidth="1"/>
    <col min="11274" max="11521" width="11.42578125" style="350"/>
    <col min="11522" max="11522" width="1.85546875" style="350" customWidth="1"/>
    <col min="11523" max="11523" width="8.7109375" style="350" customWidth="1"/>
    <col min="11524" max="11524" width="37.5703125" style="350" customWidth="1"/>
    <col min="11525" max="11525" width="3.42578125" style="350" customWidth="1"/>
    <col min="11526" max="11528" width="12.7109375" style="350" customWidth="1"/>
    <col min="11529" max="11529" width="83.42578125" style="350" customWidth="1"/>
    <col min="11530" max="11777" width="11.42578125" style="350"/>
    <col min="11778" max="11778" width="1.85546875" style="350" customWidth="1"/>
    <col min="11779" max="11779" width="8.7109375" style="350" customWidth="1"/>
    <col min="11780" max="11780" width="37.5703125" style="350" customWidth="1"/>
    <col min="11781" max="11781" width="3.42578125" style="350" customWidth="1"/>
    <col min="11782" max="11784" width="12.7109375" style="350" customWidth="1"/>
    <col min="11785" max="11785" width="83.42578125" style="350" customWidth="1"/>
    <col min="11786" max="12033" width="11.42578125" style="350"/>
    <col min="12034" max="12034" width="1.85546875" style="350" customWidth="1"/>
    <col min="12035" max="12035" width="8.7109375" style="350" customWidth="1"/>
    <col min="12036" max="12036" width="37.5703125" style="350" customWidth="1"/>
    <col min="12037" max="12037" width="3.42578125" style="350" customWidth="1"/>
    <col min="12038" max="12040" width="12.7109375" style="350" customWidth="1"/>
    <col min="12041" max="12041" width="83.42578125" style="350" customWidth="1"/>
    <col min="12042" max="12289" width="11.42578125" style="350"/>
    <col min="12290" max="12290" width="1.85546875" style="350" customWidth="1"/>
    <col min="12291" max="12291" width="8.7109375" style="350" customWidth="1"/>
    <col min="12292" max="12292" width="37.5703125" style="350" customWidth="1"/>
    <col min="12293" max="12293" width="3.42578125" style="350" customWidth="1"/>
    <col min="12294" max="12296" width="12.7109375" style="350" customWidth="1"/>
    <col min="12297" max="12297" width="83.42578125" style="350" customWidth="1"/>
    <col min="12298" max="12545" width="11.42578125" style="350"/>
    <col min="12546" max="12546" width="1.85546875" style="350" customWidth="1"/>
    <col min="12547" max="12547" width="8.7109375" style="350" customWidth="1"/>
    <col min="12548" max="12548" width="37.5703125" style="350" customWidth="1"/>
    <col min="12549" max="12549" width="3.42578125" style="350" customWidth="1"/>
    <col min="12550" max="12552" width="12.7109375" style="350" customWidth="1"/>
    <col min="12553" max="12553" width="83.42578125" style="350" customWidth="1"/>
    <col min="12554" max="12801" width="11.42578125" style="350"/>
    <col min="12802" max="12802" width="1.85546875" style="350" customWidth="1"/>
    <col min="12803" max="12803" width="8.7109375" style="350" customWidth="1"/>
    <col min="12804" max="12804" width="37.5703125" style="350" customWidth="1"/>
    <col min="12805" max="12805" width="3.42578125" style="350" customWidth="1"/>
    <col min="12806" max="12808" width="12.7109375" style="350" customWidth="1"/>
    <col min="12809" max="12809" width="83.42578125" style="350" customWidth="1"/>
    <col min="12810" max="13057" width="11.42578125" style="350"/>
    <col min="13058" max="13058" width="1.85546875" style="350" customWidth="1"/>
    <col min="13059" max="13059" width="8.7109375" style="350" customWidth="1"/>
    <col min="13060" max="13060" width="37.5703125" style="350" customWidth="1"/>
    <col min="13061" max="13061" width="3.42578125" style="350" customWidth="1"/>
    <col min="13062" max="13064" width="12.7109375" style="350" customWidth="1"/>
    <col min="13065" max="13065" width="83.42578125" style="350" customWidth="1"/>
    <col min="13066" max="13313" width="11.42578125" style="350"/>
    <col min="13314" max="13314" width="1.85546875" style="350" customWidth="1"/>
    <col min="13315" max="13315" width="8.7109375" style="350" customWidth="1"/>
    <col min="13316" max="13316" width="37.5703125" style="350" customWidth="1"/>
    <col min="13317" max="13317" width="3.42578125" style="350" customWidth="1"/>
    <col min="13318" max="13320" width="12.7109375" style="350" customWidth="1"/>
    <col min="13321" max="13321" width="83.42578125" style="350" customWidth="1"/>
    <col min="13322" max="13569" width="11.42578125" style="350"/>
    <col min="13570" max="13570" width="1.85546875" style="350" customWidth="1"/>
    <col min="13571" max="13571" width="8.7109375" style="350" customWidth="1"/>
    <col min="13572" max="13572" width="37.5703125" style="350" customWidth="1"/>
    <col min="13573" max="13573" width="3.42578125" style="350" customWidth="1"/>
    <col min="13574" max="13576" width="12.7109375" style="350" customWidth="1"/>
    <col min="13577" max="13577" width="83.42578125" style="350" customWidth="1"/>
    <col min="13578" max="13825" width="11.42578125" style="350"/>
    <col min="13826" max="13826" width="1.85546875" style="350" customWidth="1"/>
    <col min="13827" max="13827" width="8.7109375" style="350" customWidth="1"/>
    <col min="13828" max="13828" width="37.5703125" style="350" customWidth="1"/>
    <col min="13829" max="13829" width="3.42578125" style="350" customWidth="1"/>
    <col min="13830" max="13832" width="12.7109375" style="350" customWidth="1"/>
    <col min="13833" max="13833" width="83.42578125" style="350" customWidth="1"/>
    <col min="13834" max="14081" width="11.42578125" style="350"/>
    <col min="14082" max="14082" width="1.85546875" style="350" customWidth="1"/>
    <col min="14083" max="14083" width="8.7109375" style="350" customWidth="1"/>
    <col min="14084" max="14084" width="37.5703125" style="350" customWidth="1"/>
    <col min="14085" max="14085" width="3.42578125" style="350" customWidth="1"/>
    <col min="14086" max="14088" width="12.7109375" style="350" customWidth="1"/>
    <col min="14089" max="14089" width="83.42578125" style="350" customWidth="1"/>
    <col min="14090" max="14337" width="11.42578125" style="350"/>
    <col min="14338" max="14338" width="1.85546875" style="350" customWidth="1"/>
    <col min="14339" max="14339" width="8.7109375" style="350" customWidth="1"/>
    <col min="14340" max="14340" width="37.5703125" style="350" customWidth="1"/>
    <col min="14341" max="14341" width="3.42578125" style="350" customWidth="1"/>
    <col min="14342" max="14344" width="12.7109375" style="350" customWidth="1"/>
    <col min="14345" max="14345" width="83.42578125" style="350" customWidth="1"/>
    <col min="14346" max="14593" width="11.42578125" style="350"/>
    <col min="14594" max="14594" width="1.85546875" style="350" customWidth="1"/>
    <col min="14595" max="14595" width="8.7109375" style="350" customWidth="1"/>
    <col min="14596" max="14596" width="37.5703125" style="350" customWidth="1"/>
    <col min="14597" max="14597" width="3.42578125" style="350" customWidth="1"/>
    <col min="14598" max="14600" width="12.7109375" style="350" customWidth="1"/>
    <col min="14601" max="14601" width="83.42578125" style="350" customWidth="1"/>
    <col min="14602" max="14849" width="11.42578125" style="350"/>
    <col min="14850" max="14850" width="1.85546875" style="350" customWidth="1"/>
    <col min="14851" max="14851" width="8.7109375" style="350" customWidth="1"/>
    <col min="14852" max="14852" width="37.5703125" style="350" customWidth="1"/>
    <col min="14853" max="14853" width="3.42578125" style="350" customWidth="1"/>
    <col min="14854" max="14856" width="12.7109375" style="350" customWidth="1"/>
    <col min="14857" max="14857" width="83.42578125" style="350" customWidth="1"/>
    <col min="14858" max="15105" width="11.42578125" style="350"/>
    <col min="15106" max="15106" width="1.85546875" style="350" customWidth="1"/>
    <col min="15107" max="15107" width="8.7109375" style="350" customWidth="1"/>
    <col min="15108" max="15108" width="37.5703125" style="350" customWidth="1"/>
    <col min="15109" max="15109" width="3.42578125" style="350" customWidth="1"/>
    <col min="15110" max="15112" width="12.7109375" style="350" customWidth="1"/>
    <col min="15113" max="15113" width="83.42578125" style="350" customWidth="1"/>
    <col min="15114" max="15361" width="11.42578125" style="350"/>
    <col min="15362" max="15362" width="1.85546875" style="350" customWidth="1"/>
    <col min="15363" max="15363" width="8.7109375" style="350" customWidth="1"/>
    <col min="15364" max="15364" width="37.5703125" style="350" customWidth="1"/>
    <col min="15365" max="15365" width="3.42578125" style="350" customWidth="1"/>
    <col min="15366" max="15368" width="12.7109375" style="350" customWidth="1"/>
    <col min="15369" max="15369" width="83.42578125" style="350" customWidth="1"/>
    <col min="15370" max="15617" width="11.42578125" style="350"/>
    <col min="15618" max="15618" width="1.85546875" style="350" customWidth="1"/>
    <col min="15619" max="15619" width="8.7109375" style="350" customWidth="1"/>
    <col min="15620" max="15620" width="37.5703125" style="350" customWidth="1"/>
    <col min="15621" max="15621" width="3.42578125" style="350" customWidth="1"/>
    <col min="15622" max="15624" width="12.7109375" style="350" customWidth="1"/>
    <col min="15625" max="15625" width="83.42578125" style="350" customWidth="1"/>
    <col min="15626" max="15873" width="11.42578125" style="350"/>
    <col min="15874" max="15874" width="1.85546875" style="350" customWidth="1"/>
    <col min="15875" max="15875" width="8.7109375" style="350" customWidth="1"/>
    <col min="15876" max="15876" width="37.5703125" style="350" customWidth="1"/>
    <col min="15877" max="15877" width="3.42578125" style="350" customWidth="1"/>
    <col min="15878" max="15880" width="12.7109375" style="350" customWidth="1"/>
    <col min="15881" max="15881" width="83.42578125" style="350" customWidth="1"/>
    <col min="15882" max="16129" width="11.42578125" style="350"/>
    <col min="16130" max="16130" width="1.85546875" style="350" customWidth="1"/>
    <col min="16131" max="16131" width="8.7109375" style="350" customWidth="1"/>
    <col min="16132" max="16132" width="37.5703125" style="350" customWidth="1"/>
    <col min="16133" max="16133" width="3.42578125" style="350" customWidth="1"/>
    <col min="16134" max="16136" width="12.7109375" style="350" customWidth="1"/>
    <col min="16137" max="16137" width="83.42578125" style="350" customWidth="1"/>
    <col min="16138" max="16384" width="11.42578125" style="350"/>
  </cols>
  <sheetData>
    <row r="1" spans="2:14" x14ac:dyDescent="0.2">
      <c r="B1" s="219"/>
      <c r="C1" s="338"/>
      <c r="D1" s="338"/>
      <c r="E1" s="215"/>
      <c r="F1" s="215"/>
      <c r="G1" s="215"/>
      <c r="H1" s="215"/>
      <c r="I1" s="215"/>
      <c r="J1" s="215"/>
      <c r="K1" s="216"/>
    </row>
    <row r="2" spans="2:14" x14ac:dyDescent="0.2">
      <c r="B2" s="351" t="s">
        <v>257</v>
      </c>
      <c r="C2" s="352"/>
      <c r="D2" s="352"/>
      <c r="E2" s="353"/>
      <c r="F2" s="353"/>
      <c r="G2" s="353"/>
      <c r="H2" s="353"/>
      <c r="J2" s="215"/>
      <c r="K2" s="216"/>
    </row>
    <row r="3" spans="2:14" x14ac:dyDescent="0.2">
      <c r="I3" s="354">
        <f>'Instructions + formulaire'!C64</f>
        <v>0</v>
      </c>
    </row>
    <row r="4" spans="2:14" x14ac:dyDescent="0.2">
      <c r="B4" s="355"/>
      <c r="C4" s="352"/>
      <c r="D4" s="352"/>
      <c r="E4" s="356"/>
      <c r="F4" s="357"/>
      <c r="G4" s="357"/>
      <c r="H4" s="357"/>
    </row>
    <row r="5" spans="2:14" ht="56.25" x14ac:dyDescent="0.2">
      <c r="B5" s="358"/>
      <c r="C5" s="359"/>
      <c r="D5" s="360"/>
      <c r="E5" s="361" t="s">
        <v>295</v>
      </c>
      <c r="F5" s="361" t="s">
        <v>293</v>
      </c>
      <c r="G5" s="361" t="s">
        <v>180</v>
      </c>
      <c r="H5" s="361" t="s">
        <v>288</v>
      </c>
      <c r="I5" s="361" t="s">
        <v>107</v>
      </c>
    </row>
    <row r="6" spans="2:14" x14ac:dyDescent="0.2">
      <c r="B6" s="362"/>
      <c r="C6" s="359"/>
      <c r="D6" s="363"/>
      <c r="E6" s="364"/>
      <c r="F6" s="364"/>
      <c r="G6" s="364"/>
      <c r="H6" s="539"/>
      <c r="I6" s="365"/>
    </row>
    <row r="7" spans="2:14" s="371" customFormat="1" ht="16.5" customHeight="1" thickBot="1" x14ac:dyDescent="0.25">
      <c r="B7" s="366"/>
      <c r="C7" s="367" t="s">
        <v>105</v>
      </c>
      <c r="D7" s="368"/>
      <c r="E7" s="369">
        <f>E9+E20</f>
        <v>0</v>
      </c>
      <c r="F7" s="369">
        <f>F9+F20</f>
        <v>0</v>
      </c>
      <c r="G7" s="369">
        <f>G9+G20</f>
        <v>0</v>
      </c>
      <c r="H7" s="369"/>
      <c r="I7" s="370"/>
    </row>
    <row r="8" spans="2:14" ht="13.5" thickTop="1" x14ac:dyDescent="0.2">
      <c r="B8" s="372"/>
      <c r="C8" s="373"/>
      <c r="D8" s="373"/>
      <c r="E8" s="374"/>
      <c r="F8" s="375"/>
      <c r="G8" s="375"/>
      <c r="H8" s="375"/>
      <c r="I8" s="365"/>
    </row>
    <row r="9" spans="2:14" x14ac:dyDescent="0.2">
      <c r="B9" s="372"/>
      <c r="C9" s="376" t="s">
        <v>9</v>
      </c>
      <c r="D9" s="376"/>
      <c r="E9" s="377">
        <f>SUM(E11:E18)</f>
        <v>0</v>
      </c>
      <c r="F9" s="378">
        <f>SUM(F11:F18)</f>
        <v>0</v>
      </c>
      <c r="G9" s="378">
        <f>SUM(G11:G18)</f>
        <v>0</v>
      </c>
      <c r="H9" s="540"/>
      <c r="I9" s="379"/>
    </row>
    <row r="10" spans="2:14" ht="6" customHeight="1" x14ac:dyDescent="0.2">
      <c r="B10" s="372"/>
      <c r="C10" s="373"/>
      <c r="D10" s="373"/>
      <c r="E10" s="374"/>
      <c r="F10" s="375"/>
      <c r="G10" s="375"/>
      <c r="H10" s="375"/>
      <c r="I10" s="365"/>
    </row>
    <row r="11" spans="2:14" x14ac:dyDescent="0.2">
      <c r="B11" s="16">
        <v>3000</v>
      </c>
      <c r="C11" s="62" t="s">
        <v>152</v>
      </c>
      <c r="D11" s="380"/>
      <c r="E11" s="381"/>
      <c r="F11" s="382">
        <f>'2. Résultat'!G20</f>
        <v>0</v>
      </c>
      <c r="G11" s="382">
        <f>F11-E11</f>
        <v>0</v>
      </c>
      <c r="H11" s="544" t="e">
        <f>G11/E11</f>
        <v>#DIV/0!</v>
      </c>
      <c r="I11" s="383"/>
    </row>
    <row r="12" spans="2:14" x14ac:dyDescent="0.2">
      <c r="B12" s="16">
        <v>3005</v>
      </c>
      <c r="C12" s="62" t="s">
        <v>153</v>
      </c>
      <c r="D12" s="380"/>
      <c r="E12" s="381"/>
      <c r="F12" s="382">
        <f>'2. Résultat'!G21</f>
        <v>0</v>
      </c>
      <c r="G12" s="382">
        <f t="shared" ref="G12:G18" si="0">F12-E12</f>
        <v>0</v>
      </c>
      <c r="H12" s="544" t="e">
        <f t="shared" ref="H12:H18" si="1">G12/E12</f>
        <v>#DIV/0!</v>
      </c>
      <c r="I12" s="383"/>
    </row>
    <row r="13" spans="2:14" x14ac:dyDescent="0.2">
      <c r="B13" s="16">
        <v>3006</v>
      </c>
      <c r="C13" s="62" t="s">
        <v>154</v>
      </c>
      <c r="D13" s="380"/>
      <c r="E13" s="381"/>
      <c r="F13" s="382">
        <f>'2. Résultat'!G22</f>
        <v>0</v>
      </c>
      <c r="G13" s="382">
        <f t="shared" si="0"/>
        <v>0</v>
      </c>
      <c r="H13" s="544" t="e">
        <f t="shared" si="1"/>
        <v>#DIV/0!</v>
      </c>
      <c r="I13" s="383"/>
    </row>
    <row r="14" spans="2:14" x14ac:dyDescent="0.2">
      <c r="B14" s="16">
        <v>3020</v>
      </c>
      <c r="C14" s="62" t="s">
        <v>155</v>
      </c>
      <c r="D14" s="380"/>
      <c r="E14" s="381"/>
      <c r="F14" s="382">
        <f>'2. Résultat'!G23</f>
        <v>0</v>
      </c>
      <c r="G14" s="382">
        <f t="shared" si="0"/>
        <v>0</v>
      </c>
      <c r="H14" s="544" t="e">
        <f t="shared" si="1"/>
        <v>#DIV/0!</v>
      </c>
      <c r="I14" s="383"/>
    </row>
    <row r="15" spans="2:14" x14ac:dyDescent="0.2">
      <c r="B15" s="16">
        <v>3025</v>
      </c>
      <c r="C15" s="62" t="s">
        <v>156</v>
      </c>
      <c r="D15" s="380"/>
      <c r="E15" s="381"/>
      <c r="F15" s="382">
        <f>'2. Résultat'!G24</f>
        <v>0</v>
      </c>
      <c r="G15" s="382">
        <f t="shared" si="0"/>
        <v>0</v>
      </c>
      <c r="H15" s="544" t="e">
        <f t="shared" si="1"/>
        <v>#DIV/0!</v>
      </c>
      <c r="I15" s="383"/>
    </row>
    <row r="16" spans="2:14" x14ac:dyDescent="0.2">
      <c r="B16" s="16">
        <v>3026</v>
      </c>
      <c r="C16" s="62" t="s">
        <v>157</v>
      </c>
      <c r="D16" s="380"/>
      <c r="E16" s="381"/>
      <c r="F16" s="382">
        <f>'2. Résultat'!G25</f>
        <v>0</v>
      </c>
      <c r="G16" s="382">
        <f t="shared" si="0"/>
        <v>0</v>
      </c>
      <c r="H16" s="544" t="e">
        <f t="shared" si="1"/>
        <v>#DIV/0!</v>
      </c>
      <c r="I16" s="383"/>
      <c r="J16" s="213"/>
      <c r="K16" s="214"/>
      <c r="L16" s="214"/>
      <c r="M16" s="214"/>
      <c r="N16" s="215"/>
    </row>
    <row r="17" spans="2:14" x14ac:dyDescent="0.2">
      <c r="B17" s="16">
        <v>3030</v>
      </c>
      <c r="C17" s="62" t="s">
        <v>192</v>
      </c>
      <c r="D17" s="380"/>
      <c r="E17" s="381"/>
      <c r="F17" s="382">
        <f>'2. Résultat'!G26</f>
        <v>0</v>
      </c>
      <c r="G17" s="382">
        <f t="shared" ref="G17" si="2">F17-E17</f>
        <v>0</v>
      </c>
      <c r="H17" s="544" t="e">
        <f t="shared" si="1"/>
        <v>#DIV/0!</v>
      </c>
      <c r="I17" s="383"/>
      <c r="J17" s="213"/>
      <c r="K17" s="214"/>
      <c r="L17" s="214"/>
      <c r="M17" s="214"/>
      <c r="N17" s="215"/>
    </row>
    <row r="18" spans="2:14" x14ac:dyDescent="0.2">
      <c r="B18" s="16">
        <v>3060</v>
      </c>
      <c r="C18" s="62" t="s">
        <v>10</v>
      </c>
      <c r="D18" s="380"/>
      <c r="E18" s="381"/>
      <c r="F18" s="382">
        <f>'2. Résultat'!G27</f>
        <v>0</v>
      </c>
      <c r="G18" s="382">
        <f t="shared" si="0"/>
        <v>0</v>
      </c>
      <c r="H18" s="544" t="e">
        <f t="shared" si="1"/>
        <v>#DIV/0!</v>
      </c>
      <c r="I18" s="383"/>
      <c r="J18" s="217"/>
      <c r="K18" s="218"/>
      <c r="L18" s="219"/>
      <c r="M18" s="219"/>
      <c r="N18" s="215"/>
    </row>
    <row r="19" spans="2:14" x14ac:dyDescent="0.2">
      <c r="B19" s="372"/>
      <c r="C19" s="373"/>
      <c r="D19" s="373"/>
      <c r="E19" s="374"/>
      <c r="F19" s="375"/>
      <c r="G19" s="375"/>
      <c r="H19" s="375"/>
      <c r="I19" s="365"/>
      <c r="J19" s="217"/>
      <c r="K19" s="218"/>
      <c r="L19" s="219"/>
      <c r="M19" s="220"/>
      <c r="N19" s="221"/>
    </row>
    <row r="20" spans="2:14" x14ac:dyDescent="0.2">
      <c r="B20" s="372"/>
      <c r="C20" s="376" t="s">
        <v>11</v>
      </c>
      <c r="D20" s="376"/>
      <c r="E20" s="377">
        <f>SUM(E22:E24)</f>
        <v>0</v>
      </c>
      <c r="F20" s="378">
        <f>SUM(F22:F24)</f>
        <v>0</v>
      </c>
      <c r="G20" s="378">
        <f>SUM(G22:G24)</f>
        <v>0</v>
      </c>
      <c r="H20" s="378"/>
      <c r="I20" s="377"/>
      <c r="J20" s="220"/>
      <c r="K20" s="219"/>
      <c r="L20" s="219"/>
      <c r="M20" s="219"/>
      <c r="N20" s="215"/>
    </row>
    <row r="21" spans="2:14" ht="6" customHeight="1" x14ac:dyDescent="0.2">
      <c r="B21" s="372"/>
      <c r="C21" s="373"/>
      <c r="D21" s="373"/>
      <c r="E21" s="374"/>
      <c r="F21" s="375"/>
      <c r="G21" s="375"/>
      <c r="H21" s="375"/>
      <c r="I21" s="365"/>
      <c r="J21" s="219"/>
      <c r="K21" s="219"/>
      <c r="L21" s="219"/>
      <c r="M21" s="219"/>
      <c r="N21" s="215"/>
    </row>
    <row r="22" spans="2:14" x14ac:dyDescent="0.2">
      <c r="B22" s="16">
        <v>3200</v>
      </c>
      <c r="C22" s="62" t="s">
        <v>114</v>
      </c>
      <c r="D22" s="380"/>
      <c r="E22" s="381"/>
      <c r="F22" s="382">
        <f>'2. Résultat'!G31</f>
        <v>0</v>
      </c>
      <c r="G22" s="382">
        <f t="shared" ref="G22:G23" si="3">F22-E22</f>
        <v>0</v>
      </c>
      <c r="H22" s="544" t="e">
        <f t="shared" ref="H22:H24" si="4">G22/E22</f>
        <v>#DIV/0!</v>
      </c>
      <c r="I22" s="383"/>
      <c r="J22" s="384"/>
      <c r="K22" s="384"/>
    </row>
    <row r="23" spans="2:14" x14ac:dyDescent="0.2">
      <c r="B23" s="16">
        <v>3220</v>
      </c>
      <c r="C23" s="62" t="s">
        <v>158</v>
      </c>
      <c r="D23" s="380"/>
      <c r="E23" s="381"/>
      <c r="F23" s="382">
        <f>'2. Résultat'!G32</f>
        <v>0</v>
      </c>
      <c r="G23" s="382">
        <f t="shared" si="3"/>
        <v>0</v>
      </c>
      <c r="H23" s="544" t="e">
        <f t="shared" si="4"/>
        <v>#DIV/0!</v>
      </c>
      <c r="I23" s="383"/>
    </row>
    <row r="24" spans="2:14" x14ac:dyDescent="0.2">
      <c r="B24" s="16">
        <v>3290</v>
      </c>
      <c r="C24" s="62" t="s">
        <v>12</v>
      </c>
      <c r="D24" s="385"/>
      <c r="E24" s="386"/>
      <c r="F24" s="382">
        <f>'2. Résultat'!G33</f>
        <v>0</v>
      </c>
      <c r="G24" s="382">
        <f>F24-E24</f>
        <v>0</v>
      </c>
      <c r="H24" s="544" t="e">
        <f t="shared" si="4"/>
        <v>#DIV/0!</v>
      </c>
      <c r="I24" s="383"/>
    </row>
    <row r="25" spans="2:14" x14ac:dyDescent="0.2">
      <c r="B25" s="387"/>
      <c r="C25" s="388"/>
      <c r="D25" s="385"/>
      <c r="E25" s="389"/>
      <c r="F25" s="389"/>
      <c r="G25" s="389"/>
      <c r="H25" s="389"/>
      <c r="I25" s="365"/>
    </row>
    <row r="26" spans="2:14" ht="13.5" thickBot="1" x14ac:dyDescent="0.25">
      <c r="B26" s="390"/>
      <c r="C26" s="367" t="s">
        <v>106</v>
      </c>
      <c r="D26" s="391"/>
      <c r="E26" s="392">
        <f>E28+E35+E47+E55+E61+E87+E102+E81+E96</f>
        <v>0</v>
      </c>
      <c r="F26" s="392">
        <f>F28+F35+F47+F55+F61+F87+F102+F81+F96</f>
        <v>0</v>
      </c>
      <c r="G26" s="392">
        <f>G28+G35+G47+G55+G61+G87+G102+G81+G96</f>
        <v>0</v>
      </c>
      <c r="H26" s="392"/>
      <c r="I26" s="370"/>
    </row>
    <row r="27" spans="2:14" ht="13.5" thickTop="1" x14ac:dyDescent="0.2">
      <c r="B27" s="372"/>
      <c r="C27" s="373"/>
      <c r="D27" s="393"/>
      <c r="E27" s="394"/>
      <c r="F27" s="395"/>
      <c r="G27" s="395"/>
      <c r="H27" s="395"/>
      <c r="I27" s="365"/>
    </row>
    <row r="28" spans="2:14" x14ac:dyDescent="0.2">
      <c r="B28" s="372"/>
      <c r="C28" s="396" t="s">
        <v>15</v>
      </c>
      <c r="D28" s="397"/>
      <c r="E28" s="398">
        <f>SUM(E30:E33)</f>
        <v>0</v>
      </c>
      <c r="F28" s="399">
        <f>SUM(F30:F33)</f>
        <v>0</v>
      </c>
      <c r="G28" s="399">
        <f>SUM(G30:G33)</f>
        <v>0</v>
      </c>
      <c r="H28" s="399"/>
      <c r="I28" s="377"/>
    </row>
    <row r="29" spans="2:14" ht="6" customHeight="1" x14ac:dyDescent="0.2">
      <c r="B29" s="372"/>
      <c r="C29" s="373"/>
      <c r="D29" s="373"/>
      <c r="E29" s="374"/>
      <c r="F29" s="375"/>
      <c r="G29" s="375"/>
      <c r="H29" s="375"/>
      <c r="I29" s="365"/>
    </row>
    <row r="30" spans="2:14" x14ac:dyDescent="0.2">
      <c r="B30" s="387">
        <v>4000</v>
      </c>
      <c r="C30" s="388" t="s">
        <v>16</v>
      </c>
      <c r="D30" s="380"/>
      <c r="E30" s="381"/>
      <c r="F30" s="382">
        <f>'2. Résultat'!G39</f>
        <v>0</v>
      </c>
      <c r="G30" s="382">
        <f>F30-E30</f>
        <v>0</v>
      </c>
      <c r="H30" s="544" t="e">
        <f t="shared" ref="H30:H33" si="5">G30/E30</f>
        <v>#DIV/0!</v>
      </c>
      <c r="I30" s="383"/>
    </row>
    <row r="31" spans="2:14" x14ac:dyDescent="0.2">
      <c r="B31" s="387">
        <v>4100</v>
      </c>
      <c r="C31" s="380" t="s">
        <v>17</v>
      </c>
      <c r="D31" s="380"/>
      <c r="E31" s="381"/>
      <c r="F31" s="382">
        <f>'2. Résultat'!G40</f>
        <v>0</v>
      </c>
      <c r="G31" s="382">
        <f>F31-E31</f>
        <v>0</v>
      </c>
      <c r="H31" s="544" t="e">
        <f t="shared" si="5"/>
        <v>#DIV/0!</v>
      </c>
      <c r="I31" s="383"/>
    </row>
    <row r="32" spans="2:14" x14ac:dyDescent="0.2">
      <c r="B32" s="387">
        <v>4110</v>
      </c>
      <c r="C32" s="380" t="s">
        <v>18</v>
      </c>
      <c r="D32" s="380"/>
      <c r="E32" s="381"/>
      <c r="F32" s="382">
        <f>'2. Résultat'!G41</f>
        <v>0</v>
      </c>
      <c r="G32" s="382">
        <f>F32-E32</f>
        <v>0</v>
      </c>
      <c r="H32" s="544" t="e">
        <f t="shared" si="5"/>
        <v>#DIV/0!</v>
      </c>
      <c r="I32" s="383"/>
    </row>
    <row r="33" spans="2:9" x14ac:dyDescent="0.2">
      <c r="B33" s="387">
        <v>4200</v>
      </c>
      <c r="C33" s="380" t="s">
        <v>19</v>
      </c>
      <c r="D33" s="380"/>
      <c r="E33" s="381"/>
      <c r="F33" s="382">
        <f>'2. Résultat'!G42</f>
        <v>0</v>
      </c>
      <c r="G33" s="382">
        <f>F33-E33</f>
        <v>0</v>
      </c>
      <c r="H33" s="544" t="e">
        <f t="shared" si="5"/>
        <v>#DIV/0!</v>
      </c>
      <c r="I33" s="383"/>
    </row>
    <row r="34" spans="2:9" x14ac:dyDescent="0.2">
      <c r="B34" s="387"/>
      <c r="C34" s="380"/>
      <c r="D34" s="380"/>
      <c r="E34" s="400"/>
      <c r="F34" s="400"/>
      <c r="G34" s="400"/>
      <c r="H34" s="541"/>
      <c r="I34" s="365"/>
    </row>
    <row r="35" spans="2:9" x14ac:dyDescent="0.2">
      <c r="B35" s="372"/>
      <c r="C35" s="376" t="s">
        <v>20</v>
      </c>
      <c r="D35" s="376"/>
      <c r="E35" s="377">
        <f>SUM(E37:E45)</f>
        <v>0</v>
      </c>
      <c r="F35" s="378">
        <f>SUM(F37:F45)</f>
        <v>0</v>
      </c>
      <c r="G35" s="378">
        <f>SUM(G37:G45)</f>
        <v>0</v>
      </c>
      <c r="H35" s="378"/>
      <c r="I35" s="377"/>
    </row>
    <row r="36" spans="2:9" ht="6" customHeight="1" x14ac:dyDescent="0.2">
      <c r="B36" s="372"/>
      <c r="C36" s="373"/>
      <c r="D36" s="373"/>
      <c r="E36" s="374"/>
      <c r="F36" s="375"/>
      <c r="G36" s="375"/>
      <c r="H36" s="375"/>
      <c r="I36" s="365"/>
    </row>
    <row r="37" spans="2:9" x14ac:dyDescent="0.2">
      <c r="B37" s="16">
        <v>5010</v>
      </c>
      <c r="C37" s="62" t="s">
        <v>108</v>
      </c>
      <c r="D37" s="380"/>
      <c r="E37" s="381"/>
      <c r="F37" s="382">
        <f>'2. Résultat'!G46</f>
        <v>0</v>
      </c>
      <c r="G37" s="382">
        <f t="shared" ref="G37:G45" si="6">F37-E37</f>
        <v>0</v>
      </c>
      <c r="H37" s="544" t="e">
        <f t="shared" ref="H37:H45" si="7">G37/E37</f>
        <v>#DIV/0!</v>
      </c>
      <c r="I37" s="383"/>
    </row>
    <row r="38" spans="2:9" x14ac:dyDescent="0.2">
      <c r="B38" s="16">
        <v>5020</v>
      </c>
      <c r="C38" s="62" t="s">
        <v>21</v>
      </c>
      <c r="D38" s="380"/>
      <c r="E38" s="381"/>
      <c r="F38" s="382">
        <f>'2. Résultat'!G47</f>
        <v>0</v>
      </c>
      <c r="G38" s="382">
        <f t="shared" si="6"/>
        <v>0</v>
      </c>
      <c r="H38" s="544" t="e">
        <f t="shared" si="7"/>
        <v>#DIV/0!</v>
      </c>
      <c r="I38" s="383"/>
    </row>
    <row r="39" spans="2:9" x14ac:dyDescent="0.2">
      <c r="B39" s="16">
        <v>5030</v>
      </c>
      <c r="C39" s="62" t="s">
        <v>159</v>
      </c>
      <c r="D39" s="380"/>
      <c r="E39" s="381"/>
      <c r="F39" s="382">
        <f>'2. Résultat'!G48</f>
        <v>0</v>
      </c>
      <c r="G39" s="382">
        <f t="shared" si="6"/>
        <v>0</v>
      </c>
      <c r="H39" s="544" t="e">
        <f t="shared" si="7"/>
        <v>#DIV/0!</v>
      </c>
      <c r="I39" s="383"/>
    </row>
    <row r="40" spans="2:9" x14ac:dyDescent="0.2">
      <c r="B40" s="16">
        <v>5040</v>
      </c>
      <c r="C40" s="62" t="s">
        <v>160</v>
      </c>
      <c r="D40" s="380"/>
      <c r="E40" s="381"/>
      <c r="F40" s="382">
        <f>'2. Résultat'!G49</f>
        <v>0</v>
      </c>
      <c r="G40" s="382">
        <f t="shared" si="6"/>
        <v>0</v>
      </c>
      <c r="H40" s="544" t="e">
        <f t="shared" si="7"/>
        <v>#DIV/0!</v>
      </c>
      <c r="I40" s="383"/>
    </row>
    <row r="41" spans="2:9" x14ac:dyDescent="0.2">
      <c r="B41" s="16">
        <v>5050</v>
      </c>
      <c r="C41" s="62" t="s">
        <v>161</v>
      </c>
      <c r="D41" s="380"/>
      <c r="E41" s="381"/>
      <c r="F41" s="382">
        <f>'2. Résultat'!G50</f>
        <v>0</v>
      </c>
      <c r="G41" s="382">
        <f t="shared" si="6"/>
        <v>0</v>
      </c>
      <c r="H41" s="544" t="e">
        <f t="shared" si="7"/>
        <v>#DIV/0!</v>
      </c>
      <c r="I41" s="383"/>
    </row>
    <row r="42" spans="2:9" x14ac:dyDescent="0.2">
      <c r="B42" s="16">
        <v>5060</v>
      </c>
      <c r="C42" s="62" t="s">
        <v>162</v>
      </c>
      <c r="D42" s="380"/>
      <c r="E42" s="381"/>
      <c r="F42" s="382">
        <f>'2. Résultat'!G51</f>
        <v>0</v>
      </c>
      <c r="G42" s="382">
        <f t="shared" si="6"/>
        <v>0</v>
      </c>
      <c r="H42" s="544" t="e">
        <f t="shared" si="7"/>
        <v>#DIV/0!</v>
      </c>
      <c r="I42" s="383"/>
    </row>
    <row r="43" spans="2:9" x14ac:dyDescent="0.2">
      <c r="B43" s="16">
        <v>5070</v>
      </c>
      <c r="C43" s="62" t="s">
        <v>163</v>
      </c>
      <c r="D43" s="380"/>
      <c r="E43" s="381"/>
      <c r="F43" s="382">
        <f>'2. Résultat'!G52</f>
        <v>0</v>
      </c>
      <c r="G43" s="382">
        <f t="shared" si="6"/>
        <v>0</v>
      </c>
      <c r="H43" s="544" t="e">
        <f t="shared" si="7"/>
        <v>#DIV/0!</v>
      </c>
      <c r="I43" s="383"/>
    </row>
    <row r="44" spans="2:9" x14ac:dyDescent="0.2">
      <c r="B44" s="16">
        <v>5080</v>
      </c>
      <c r="C44" s="62" t="s">
        <v>164</v>
      </c>
      <c r="D44" s="380"/>
      <c r="E44" s="381"/>
      <c r="F44" s="382">
        <f>'2. Résultat'!G53</f>
        <v>0</v>
      </c>
      <c r="G44" s="382">
        <f t="shared" si="6"/>
        <v>0</v>
      </c>
      <c r="H44" s="544" t="e">
        <f t="shared" si="7"/>
        <v>#DIV/0!</v>
      </c>
      <c r="I44" s="383"/>
    </row>
    <row r="45" spans="2:9" x14ac:dyDescent="0.2">
      <c r="B45" s="16">
        <v>5090</v>
      </c>
      <c r="C45" s="62" t="s">
        <v>165</v>
      </c>
      <c r="D45" s="380"/>
      <c r="E45" s="381"/>
      <c r="F45" s="382">
        <f>'2. Résultat'!G54</f>
        <v>0</v>
      </c>
      <c r="G45" s="382">
        <f t="shared" si="6"/>
        <v>0</v>
      </c>
      <c r="H45" s="544" t="e">
        <f t="shared" si="7"/>
        <v>#DIV/0!</v>
      </c>
      <c r="I45" s="383"/>
    </row>
    <row r="46" spans="2:9" x14ac:dyDescent="0.2">
      <c r="B46" s="387"/>
      <c r="C46" s="380"/>
      <c r="D46" s="380"/>
      <c r="E46" s="400"/>
      <c r="F46" s="400"/>
      <c r="G46" s="400"/>
      <c r="H46" s="541"/>
      <c r="I46" s="365"/>
    </row>
    <row r="47" spans="2:9" x14ac:dyDescent="0.2">
      <c r="B47" s="372"/>
      <c r="C47" s="376" t="s">
        <v>2</v>
      </c>
      <c r="D47" s="376"/>
      <c r="E47" s="377">
        <f>SUM(E49:E53)</f>
        <v>0</v>
      </c>
      <c r="F47" s="378">
        <f>SUM(F49:F53)</f>
        <v>0</v>
      </c>
      <c r="G47" s="378">
        <f>SUM(G49:G53)</f>
        <v>0</v>
      </c>
      <c r="H47" s="378"/>
      <c r="I47" s="377"/>
    </row>
    <row r="48" spans="2:9" ht="6" customHeight="1" x14ac:dyDescent="0.2">
      <c r="B48" s="372"/>
      <c r="C48" s="373"/>
      <c r="D48" s="373"/>
      <c r="E48" s="374"/>
      <c r="F48" s="375"/>
      <c r="G48" s="375"/>
      <c r="H48" s="375"/>
      <c r="I48" s="365"/>
    </row>
    <row r="49" spans="2:9" x14ac:dyDescent="0.2">
      <c r="B49" s="387">
        <v>5100</v>
      </c>
      <c r="C49" s="62" t="s">
        <v>111</v>
      </c>
      <c r="D49" s="380"/>
      <c r="E49" s="381"/>
      <c r="F49" s="382">
        <f>'2. Résultat'!G58</f>
        <v>0</v>
      </c>
      <c r="G49" s="382">
        <f>F49-E49</f>
        <v>0</v>
      </c>
      <c r="H49" s="544" t="e">
        <f t="shared" ref="H49:H53" si="8">G49/E49</f>
        <v>#DIV/0!</v>
      </c>
      <c r="I49" s="383"/>
    </row>
    <row r="50" spans="2:9" x14ac:dyDescent="0.2">
      <c r="B50" s="387">
        <v>5110</v>
      </c>
      <c r="C50" s="62" t="s">
        <v>22</v>
      </c>
      <c r="D50" s="380"/>
      <c r="E50" s="381"/>
      <c r="F50" s="382">
        <f>'2. Résultat'!G59</f>
        <v>0</v>
      </c>
      <c r="G50" s="382">
        <f>F50-E50</f>
        <v>0</v>
      </c>
      <c r="H50" s="544" t="e">
        <f t="shared" si="8"/>
        <v>#DIV/0!</v>
      </c>
      <c r="I50" s="383"/>
    </row>
    <row r="51" spans="2:9" x14ac:dyDescent="0.2">
      <c r="B51" s="387">
        <v>5120</v>
      </c>
      <c r="C51" s="62" t="s">
        <v>23</v>
      </c>
      <c r="D51" s="380"/>
      <c r="E51" s="381"/>
      <c r="F51" s="382">
        <f>'2. Résultat'!G60</f>
        <v>0</v>
      </c>
      <c r="G51" s="382">
        <f>F51-E51</f>
        <v>0</v>
      </c>
      <c r="H51" s="544" t="e">
        <f t="shared" si="8"/>
        <v>#DIV/0!</v>
      </c>
      <c r="I51" s="383"/>
    </row>
    <row r="52" spans="2:9" x14ac:dyDescent="0.2">
      <c r="B52" s="387">
        <v>5150</v>
      </c>
      <c r="C52" s="62" t="s">
        <v>24</v>
      </c>
      <c r="D52" s="380"/>
      <c r="E52" s="381"/>
      <c r="F52" s="382">
        <f>'2. Résultat'!G61</f>
        <v>0</v>
      </c>
      <c r="G52" s="382">
        <f>F52-E52</f>
        <v>0</v>
      </c>
      <c r="H52" s="544" t="e">
        <f t="shared" si="8"/>
        <v>#DIV/0!</v>
      </c>
      <c r="I52" s="383"/>
    </row>
    <row r="53" spans="2:9" x14ac:dyDescent="0.2">
      <c r="B53" s="387">
        <v>5160</v>
      </c>
      <c r="C53" s="62" t="s">
        <v>25</v>
      </c>
      <c r="D53" s="388"/>
      <c r="E53" s="381"/>
      <c r="F53" s="382">
        <f>'2. Résultat'!G62</f>
        <v>0</v>
      </c>
      <c r="G53" s="382">
        <f>F53-E53</f>
        <v>0</v>
      </c>
      <c r="H53" s="544" t="e">
        <f t="shared" si="8"/>
        <v>#DIV/0!</v>
      </c>
      <c r="I53" s="383"/>
    </row>
    <row r="54" spans="2:9" x14ac:dyDescent="0.2">
      <c r="B54" s="387"/>
      <c r="C54" s="388"/>
      <c r="D54" s="388"/>
      <c r="E54" s="400"/>
      <c r="F54" s="400"/>
      <c r="G54" s="400"/>
      <c r="H54" s="541"/>
      <c r="I54" s="365"/>
    </row>
    <row r="55" spans="2:9" x14ac:dyDescent="0.2">
      <c r="B55" s="372"/>
      <c r="C55" s="396" t="s">
        <v>26</v>
      </c>
      <c r="D55" s="396"/>
      <c r="E55" s="377">
        <f>SUM(E57:E60)</f>
        <v>0</v>
      </c>
      <c r="F55" s="378">
        <f>SUM(F57:F59)</f>
        <v>0</v>
      </c>
      <c r="G55" s="378">
        <f>SUM(G57:G60)</f>
        <v>0</v>
      </c>
      <c r="H55" s="378"/>
      <c r="I55" s="377"/>
    </row>
    <row r="56" spans="2:9" s="407" customFormat="1" ht="6" customHeight="1" x14ac:dyDescent="0.2">
      <c r="B56" s="401"/>
      <c r="C56" s="402"/>
      <c r="D56" s="403"/>
      <c r="E56" s="404"/>
      <c r="F56" s="405"/>
      <c r="G56" s="405"/>
      <c r="H56" s="405"/>
      <c r="I56" s="406"/>
    </row>
    <row r="57" spans="2:9" x14ac:dyDescent="0.2">
      <c r="B57" s="16">
        <v>5200</v>
      </c>
      <c r="C57" s="62" t="s">
        <v>27</v>
      </c>
      <c r="D57" s="380"/>
      <c r="E57" s="381"/>
      <c r="F57" s="382">
        <f>'2. Résultat'!G66</f>
        <v>0</v>
      </c>
      <c r="G57" s="382">
        <f>F57-E57</f>
        <v>0</v>
      </c>
      <c r="H57" s="544" t="e">
        <f t="shared" ref="H57:H59" si="9">G57/E57</f>
        <v>#DIV/0!</v>
      </c>
      <c r="I57" s="383"/>
    </row>
    <row r="58" spans="2:9" x14ac:dyDescent="0.2">
      <c r="B58" s="16">
        <v>5210</v>
      </c>
      <c r="C58" s="62" t="s">
        <v>112</v>
      </c>
      <c r="D58" s="380"/>
      <c r="E58" s="381"/>
      <c r="F58" s="382">
        <f>'2. Résultat'!G67</f>
        <v>0</v>
      </c>
      <c r="G58" s="382">
        <f>F58-E58</f>
        <v>0</v>
      </c>
      <c r="H58" s="544" t="e">
        <f t="shared" si="9"/>
        <v>#DIV/0!</v>
      </c>
      <c r="I58" s="383"/>
    </row>
    <row r="59" spans="2:9" x14ac:dyDescent="0.2">
      <c r="B59" s="16">
        <v>5220</v>
      </c>
      <c r="C59" s="62" t="s">
        <v>26</v>
      </c>
      <c r="D59" s="388"/>
      <c r="E59" s="381"/>
      <c r="F59" s="382">
        <f>'2. Résultat'!G68</f>
        <v>0</v>
      </c>
      <c r="G59" s="382">
        <f>F59-E59</f>
        <v>0</v>
      </c>
      <c r="H59" s="544" t="e">
        <f t="shared" si="9"/>
        <v>#DIV/0!</v>
      </c>
      <c r="I59" s="383"/>
    </row>
    <row r="60" spans="2:9" ht="12.75" customHeight="1" x14ac:dyDescent="0.2">
      <c r="B60" s="387"/>
      <c r="C60" s="388"/>
      <c r="D60" s="388"/>
      <c r="E60" s="408"/>
      <c r="F60" s="408"/>
      <c r="G60" s="408"/>
      <c r="H60" s="389"/>
      <c r="I60" s="409"/>
    </row>
    <row r="61" spans="2:9" x14ac:dyDescent="0.2">
      <c r="B61" s="372"/>
      <c r="C61" s="376" t="s">
        <v>28</v>
      </c>
      <c r="D61" s="376"/>
      <c r="E61" s="377">
        <f>SUM(E63:E79)</f>
        <v>0</v>
      </c>
      <c r="F61" s="378">
        <f>SUM(F63:F79)</f>
        <v>0</v>
      </c>
      <c r="G61" s="378">
        <f>SUM(G63:G79)</f>
        <v>0</v>
      </c>
      <c r="H61" s="378"/>
      <c r="I61" s="377"/>
    </row>
    <row r="62" spans="2:9" ht="6" customHeight="1" x14ac:dyDescent="0.2">
      <c r="B62" s="372"/>
      <c r="C62" s="373"/>
      <c r="D62" s="373"/>
      <c r="E62" s="374"/>
      <c r="F62" s="375"/>
      <c r="G62" s="375"/>
      <c r="H62" s="375"/>
      <c r="I62" s="365"/>
    </row>
    <row r="63" spans="2:9" x14ac:dyDescent="0.2">
      <c r="B63" s="16">
        <v>6000</v>
      </c>
      <c r="C63" s="62" t="s">
        <v>29</v>
      </c>
      <c r="D63" s="380"/>
      <c r="E63" s="381"/>
      <c r="F63" s="382">
        <f>'2. Résultat'!G72</f>
        <v>0</v>
      </c>
      <c r="G63" s="382">
        <f t="shared" ref="G63:G79" si="10">F63-E63</f>
        <v>0</v>
      </c>
      <c r="H63" s="544" t="e">
        <f t="shared" ref="H63:H79" si="11">G63/E63</f>
        <v>#DIV/0!</v>
      </c>
      <c r="I63" s="383"/>
    </row>
    <row r="64" spans="2:9" x14ac:dyDescent="0.2">
      <c r="B64" s="16">
        <v>6040</v>
      </c>
      <c r="C64" s="62" t="s">
        <v>30</v>
      </c>
      <c r="D64" s="380"/>
      <c r="E64" s="381"/>
      <c r="F64" s="382">
        <f>'2. Résultat'!G73</f>
        <v>0</v>
      </c>
      <c r="G64" s="382">
        <f t="shared" si="10"/>
        <v>0</v>
      </c>
      <c r="H64" s="544" t="e">
        <f t="shared" si="11"/>
        <v>#DIV/0!</v>
      </c>
      <c r="I64" s="383"/>
    </row>
    <row r="65" spans="2:9" x14ac:dyDescent="0.2">
      <c r="B65" s="16">
        <v>6050</v>
      </c>
      <c r="C65" s="62" t="s">
        <v>31</v>
      </c>
      <c r="D65" s="380"/>
      <c r="E65" s="381"/>
      <c r="F65" s="382">
        <f>'2. Résultat'!G74</f>
        <v>0</v>
      </c>
      <c r="G65" s="382">
        <f t="shared" si="10"/>
        <v>0</v>
      </c>
      <c r="H65" s="544" t="e">
        <f t="shared" si="11"/>
        <v>#DIV/0!</v>
      </c>
      <c r="I65" s="383"/>
    </row>
    <row r="66" spans="2:9" x14ac:dyDescent="0.2">
      <c r="B66" s="16">
        <v>6060</v>
      </c>
      <c r="C66" s="62" t="s">
        <v>167</v>
      </c>
      <c r="D66" s="380"/>
      <c r="E66" s="381"/>
      <c r="F66" s="382">
        <f>'2. Résultat'!G75</f>
        <v>0</v>
      </c>
      <c r="G66" s="382">
        <f t="shared" si="10"/>
        <v>0</v>
      </c>
      <c r="H66" s="544" t="e">
        <f t="shared" si="11"/>
        <v>#DIV/0!</v>
      </c>
      <c r="I66" s="383"/>
    </row>
    <row r="67" spans="2:9" x14ac:dyDescent="0.2">
      <c r="B67" s="16">
        <v>6200</v>
      </c>
      <c r="C67" s="62" t="s">
        <v>32</v>
      </c>
      <c r="D67" s="380"/>
      <c r="E67" s="381"/>
      <c r="F67" s="382">
        <f>'2. Résultat'!G76</f>
        <v>0</v>
      </c>
      <c r="G67" s="382">
        <f t="shared" si="10"/>
        <v>0</v>
      </c>
      <c r="H67" s="544" t="e">
        <f t="shared" si="11"/>
        <v>#DIV/0!</v>
      </c>
      <c r="I67" s="383"/>
    </row>
    <row r="68" spans="2:9" x14ac:dyDescent="0.2">
      <c r="B68" s="16">
        <v>6201</v>
      </c>
      <c r="C68" s="62" t="s">
        <v>33</v>
      </c>
      <c r="D68" s="380"/>
      <c r="E68" s="381"/>
      <c r="F68" s="382">
        <f>'2. Résultat'!G77</f>
        <v>0</v>
      </c>
      <c r="G68" s="382">
        <f t="shared" si="10"/>
        <v>0</v>
      </c>
      <c r="H68" s="544" t="e">
        <f t="shared" si="11"/>
        <v>#DIV/0!</v>
      </c>
      <c r="I68" s="383"/>
    </row>
    <row r="69" spans="2:9" x14ac:dyDescent="0.2">
      <c r="B69" s="16">
        <v>6210</v>
      </c>
      <c r="C69" s="62" t="s">
        <v>34</v>
      </c>
      <c r="D69" s="380"/>
      <c r="E69" s="381"/>
      <c r="F69" s="382">
        <f>'2. Résultat'!G78</f>
        <v>0</v>
      </c>
      <c r="G69" s="382">
        <f t="shared" si="10"/>
        <v>0</v>
      </c>
      <c r="H69" s="544" t="e">
        <f t="shared" si="11"/>
        <v>#DIV/0!</v>
      </c>
      <c r="I69" s="383"/>
    </row>
    <row r="70" spans="2:9" x14ac:dyDescent="0.2">
      <c r="B70" s="16">
        <v>6300</v>
      </c>
      <c r="C70" s="62" t="s">
        <v>35</v>
      </c>
      <c r="D70" s="380"/>
      <c r="E70" s="381"/>
      <c r="F70" s="382">
        <f>'2. Résultat'!G79</f>
        <v>0</v>
      </c>
      <c r="G70" s="382">
        <f t="shared" si="10"/>
        <v>0</v>
      </c>
      <c r="H70" s="544" t="e">
        <f t="shared" si="11"/>
        <v>#DIV/0!</v>
      </c>
      <c r="I70" s="383"/>
    </row>
    <row r="71" spans="2:9" x14ac:dyDescent="0.2">
      <c r="B71" s="16">
        <v>6400</v>
      </c>
      <c r="C71" s="62" t="s">
        <v>36</v>
      </c>
      <c r="D71" s="380"/>
      <c r="E71" s="381"/>
      <c r="F71" s="382">
        <f>'2. Résultat'!G80</f>
        <v>0</v>
      </c>
      <c r="G71" s="382">
        <f t="shared" si="10"/>
        <v>0</v>
      </c>
      <c r="H71" s="544" t="e">
        <f t="shared" si="11"/>
        <v>#DIV/0!</v>
      </c>
      <c r="I71" s="383"/>
    </row>
    <row r="72" spans="2:9" x14ac:dyDescent="0.2">
      <c r="B72" s="16">
        <v>6460</v>
      </c>
      <c r="C72" s="62" t="s">
        <v>168</v>
      </c>
      <c r="D72" s="380"/>
      <c r="E72" s="381"/>
      <c r="F72" s="382">
        <f>'2. Résultat'!G81</f>
        <v>0</v>
      </c>
      <c r="G72" s="382">
        <f t="shared" si="10"/>
        <v>0</v>
      </c>
      <c r="H72" s="544" t="e">
        <f t="shared" si="11"/>
        <v>#DIV/0!</v>
      </c>
      <c r="I72" s="383"/>
    </row>
    <row r="73" spans="2:9" x14ac:dyDescent="0.2">
      <c r="B73" s="16">
        <v>6500</v>
      </c>
      <c r="C73" s="62" t="s">
        <v>37</v>
      </c>
      <c r="D73" s="380"/>
      <c r="E73" s="381"/>
      <c r="F73" s="382">
        <f>'2. Résultat'!G82</f>
        <v>0</v>
      </c>
      <c r="G73" s="382">
        <f t="shared" si="10"/>
        <v>0</v>
      </c>
      <c r="H73" s="544" t="e">
        <f t="shared" si="11"/>
        <v>#DIV/0!</v>
      </c>
      <c r="I73" s="383"/>
    </row>
    <row r="74" spans="2:9" x14ac:dyDescent="0.2">
      <c r="B74" s="16">
        <v>6510</v>
      </c>
      <c r="C74" s="62" t="s">
        <v>38</v>
      </c>
      <c r="D74" s="380"/>
      <c r="E74" s="381"/>
      <c r="F74" s="382">
        <f>'2. Résultat'!G83</f>
        <v>0</v>
      </c>
      <c r="G74" s="382">
        <f t="shared" si="10"/>
        <v>0</v>
      </c>
      <c r="H74" s="544" t="e">
        <f t="shared" si="11"/>
        <v>#DIV/0!</v>
      </c>
      <c r="I74" s="383"/>
    </row>
    <row r="75" spans="2:9" x14ac:dyDescent="0.2">
      <c r="B75" s="16">
        <v>6520</v>
      </c>
      <c r="C75" s="62" t="s">
        <v>39</v>
      </c>
      <c r="D75" s="385"/>
      <c r="E75" s="386"/>
      <c r="F75" s="382">
        <f>'2. Résultat'!G84</f>
        <v>0</v>
      </c>
      <c r="G75" s="382">
        <f t="shared" si="10"/>
        <v>0</v>
      </c>
      <c r="H75" s="544" t="e">
        <f t="shared" si="11"/>
        <v>#DIV/0!</v>
      </c>
      <c r="I75" s="383"/>
    </row>
    <row r="76" spans="2:9" x14ac:dyDescent="0.2">
      <c r="B76" s="16">
        <v>6530</v>
      </c>
      <c r="C76" s="62" t="s">
        <v>40</v>
      </c>
      <c r="D76" s="385"/>
      <c r="E76" s="386"/>
      <c r="F76" s="382">
        <f>'2. Résultat'!G85</f>
        <v>0</v>
      </c>
      <c r="G76" s="382">
        <f t="shared" si="10"/>
        <v>0</v>
      </c>
      <c r="H76" s="544" t="e">
        <f t="shared" si="11"/>
        <v>#DIV/0!</v>
      </c>
      <c r="I76" s="383"/>
    </row>
    <row r="77" spans="2:9" x14ac:dyDescent="0.2">
      <c r="B77" s="16">
        <v>6570</v>
      </c>
      <c r="C77" s="62" t="s">
        <v>169</v>
      </c>
      <c r="D77" s="385"/>
      <c r="E77" s="386"/>
      <c r="F77" s="382">
        <f>'2. Résultat'!G86</f>
        <v>0</v>
      </c>
      <c r="G77" s="382">
        <f t="shared" si="10"/>
        <v>0</v>
      </c>
      <c r="H77" s="544" t="e">
        <f t="shared" si="11"/>
        <v>#DIV/0!</v>
      </c>
      <c r="I77" s="383"/>
    </row>
    <row r="78" spans="2:9" x14ac:dyDescent="0.2">
      <c r="B78" s="16">
        <v>6600</v>
      </c>
      <c r="C78" s="62" t="s">
        <v>41</v>
      </c>
      <c r="D78" s="385"/>
      <c r="E78" s="386"/>
      <c r="F78" s="382">
        <f>'2. Résultat'!G87</f>
        <v>0</v>
      </c>
      <c r="G78" s="382">
        <f t="shared" si="10"/>
        <v>0</v>
      </c>
      <c r="H78" s="544" t="e">
        <f t="shared" si="11"/>
        <v>#DIV/0!</v>
      </c>
      <c r="I78" s="383"/>
    </row>
    <row r="79" spans="2:9" x14ac:dyDescent="0.2">
      <c r="B79" s="16">
        <v>6700</v>
      </c>
      <c r="C79" s="62" t="s">
        <v>42</v>
      </c>
      <c r="D79" s="385"/>
      <c r="E79" s="386"/>
      <c r="F79" s="382">
        <f>'2. Résultat'!G88</f>
        <v>0</v>
      </c>
      <c r="G79" s="382">
        <f t="shared" si="10"/>
        <v>0</v>
      </c>
      <c r="H79" s="544" t="e">
        <f t="shared" si="11"/>
        <v>#DIV/0!</v>
      </c>
      <c r="I79" s="383"/>
    </row>
    <row r="80" spans="2:9" x14ac:dyDescent="0.2">
      <c r="B80" s="372"/>
      <c r="C80" s="373"/>
      <c r="D80" s="393"/>
      <c r="E80" s="394"/>
      <c r="F80" s="395"/>
      <c r="G80" s="395"/>
      <c r="H80" s="395"/>
      <c r="I80" s="365"/>
    </row>
    <row r="81" spans="2:10" x14ac:dyDescent="0.2">
      <c r="B81" s="13"/>
      <c r="C81" s="122" t="s">
        <v>170</v>
      </c>
      <c r="D81" s="410"/>
      <c r="E81" s="398">
        <f>SUM(E83:E85)</f>
        <v>0</v>
      </c>
      <c r="F81" s="399">
        <f>SUM(F83:F85)</f>
        <v>0</v>
      </c>
      <c r="G81" s="399">
        <f>SUM(G83:G85)</f>
        <v>0</v>
      </c>
      <c r="H81" s="399"/>
      <c r="I81" s="377"/>
    </row>
    <row r="82" spans="2:10" ht="6" customHeight="1" x14ac:dyDescent="0.2">
      <c r="B82" s="13"/>
      <c r="C82" s="14"/>
      <c r="D82" s="393"/>
      <c r="E82" s="394"/>
      <c r="F82" s="395"/>
      <c r="G82" s="395"/>
      <c r="H82" s="395"/>
      <c r="I82" s="365"/>
    </row>
    <row r="83" spans="2:10" x14ac:dyDescent="0.2">
      <c r="B83" s="16">
        <v>7100</v>
      </c>
      <c r="C83" s="62" t="s">
        <v>171</v>
      </c>
      <c r="D83" s="385"/>
      <c r="E83" s="386"/>
      <c r="F83" s="382">
        <f>'2. Résultat'!G92</f>
        <v>0</v>
      </c>
      <c r="G83" s="382">
        <f t="shared" ref="G83:G85" si="12">F83-E83</f>
        <v>0</v>
      </c>
      <c r="H83" s="544" t="e">
        <f t="shared" ref="H83:H85" si="13">G83/E83</f>
        <v>#DIV/0!</v>
      </c>
      <c r="I83" s="383"/>
    </row>
    <row r="84" spans="2:10" x14ac:dyDescent="0.2">
      <c r="B84" s="16">
        <v>7110</v>
      </c>
      <c r="C84" s="62" t="s">
        <v>173</v>
      </c>
      <c r="D84" s="385"/>
      <c r="E84" s="411"/>
      <c r="F84" s="382">
        <f>'2. Résultat'!G93</f>
        <v>0</v>
      </c>
      <c r="G84" s="382">
        <f t="shared" si="12"/>
        <v>0</v>
      </c>
      <c r="H84" s="544" t="e">
        <f t="shared" si="13"/>
        <v>#DIV/0!</v>
      </c>
      <c r="I84" s="412"/>
    </row>
    <row r="85" spans="2:10" x14ac:dyDescent="0.2">
      <c r="B85" s="16">
        <v>7120</v>
      </c>
      <c r="C85" s="62" t="s">
        <v>174</v>
      </c>
      <c r="D85" s="385"/>
      <c r="E85" s="386"/>
      <c r="F85" s="382">
        <f>'2. Résultat'!G94</f>
        <v>0</v>
      </c>
      <c r="G85" s="382">
        <f t="shared" si="12"/>
        <v>0</v>
      </c>
      <c r="H85" s="544" t="e">
        <f t="shared" si="13"/>
        <v>#DIV/0!</v>
      </c>
      <c r="I85" s="412"/>
    </row>
    <row r="86" spans="2:10" x14ac:dyDescent="0.2">
      <c r="B86" s="372"/>
      <c r="C86" s="373"/>
      <c r="D86" s="393"/>
      <c r="E86" s="394"/>
      <c r="F86" s="395"/>
      <c r="G86" s="395"/>
      <c r="H86" s="395"/>
      <c r="I86" s="365"/>
    </row>
    <row r="87" spans="2:10" x14ac:dyDescent="0.2">
      <c r="B87" s="372"/>
      <c r="C87" s="122" t="s">
        <v>175</v>
      </c>
      <c r="D87" s="410"/>
      <c r="E87" s="398">
        <f>SUM(E89:E94)</f>
        <v>0</v>
      </c>
      <c r="F87" s="399">
        <f>SUM(F89:F94)</f>
        <v>0</v>
      </c>
      <c r="G87" s="399">
        <f>SUM(G89:G94)</f>
        <v>0</v>
      </c>
      <c r="H87" s="399"/>
      <c r="I87" s="377"/>
    </row>
    <row r="88" spans="2:10" ht="6" customHeight="1" x14ac:dyDescent="0.2">
      <c r="B88" s="372"/>
      <c r="C88" s="373"/>
      <c r="D88" s="393"/>
      <c r="E88" s="394"/>
      <c r="F88" s="395"/>
      <c r="G88" s="395"/>
      <c r="H88" s="395"/>
      <c r="I88" s="365"/>
    </row>
    <row r="89" spans="2:10" x14ac:dyDescent="0.2">
      <c r="B89" s="16">
        <v>7910</v>
      </c>
      <c r="C89" s="62" t="s">
        <v>44</v>
      </c>
      <c r="D89" s="385"/>
      <c r="E89" s="386"/>
      <c r="F89" s="382">
        <f>'2. Résultat'!G98</f>
        <v>0</v>
      </c>
      <c r="G89" s="382">
        <f t="shared" ref="G89:G94" si="14">F89-E89</f>
        <v>0</v>
      </c>
      <c r="H89" s="544" t="e">
        <f t="shared" ref="H89:H94" si="15">G89/E89</f>
        <v>#DIV/0!</v>
      </c>
      <c r="I89" s="383"/>
    </row>
    <row r="90" spans="2:10" x14ac:dyDescent="0.2">
      <c r="B90" s="16">
        <v>7920</v>
      </c>
      <c r="C90" s="62" t="s">
        <v>45</v>
      </c>
      <c r="D90" s="385"/>
      <c r="E90" s="411"/>
      <c r="F90" s="382">
        <f>'2. Résultat'!G99</f>
        <v>0</v>
      </c>
      <c r="G90" s="382">
        <f t="shared" si="14"/>
        <v>0</v>
      </c>
      <c r="H90" s="544" t="e">
        <f t="shared" si="15"/>
        <v>#DIV/0!</v>
      </c>
      <c r="I90" s="412"/>
    </row>
    <row r="91" spans="2:10" x14ac:dyDescent="0.2">
      <c r="B91" s="16">
        <v>7930</v>
      </c>
      <c r="C91" s="62" t="s">
        <v>46</v>
      </c>
      <c r="D91" s="385"/>
      <c r="E91" s="386"/>
      <c r="F91" s="382">
        <f>'2. Résultat'!G100</f>
        <v>0</v>
      </c>
      <c r="G91" s="382">
        <f t="shared" si="14"/>
        <v>0</v>
      </c>
      <c r="H91" s="544" t="e">
        <f t="shared" si="15"/>
        <v>#DIV/0!</v>
      </c>
      <c r="I91" s="412"/>
    </row>
    <row r="92" spans="2:10" x14ac:dyDescent="0.2">
      <c r="B92" s="16">
        <v>7940</v>
      </c>
      <c r="C92" s="62" t="s">
        <v>47</v>
      </c>
      <c r="D92" s="385"/>
      <c r="E92" s="411"/>
      <c r="F92" s="382">
        <f>'2. Résultat'!G101</f>
        <v>0</v>
      </c>
      <c r="G92" s="382">
        <f t="shared" si="14"/>
        <v>0</v>
      </c>
      <c r="H92" s="544" t="e">
        <f t="shared" si="15"/>
        <v>#DIV/0!</v>
      </c>
      <c r="I92" s="412"/>
    </row>
    <row r="93" spans="2:10" x14ac:dyDescent="0.2">
      <c r="B93" s="16">
        <v>7950</v>
      </c>
      <c r="C93" s="62" t="s">
        <v>48</v>
      </c>
      <c r="D93" s="385"/>
      <c r="E93" s="411"/>
      <c r="F93" s="382">
        <f>'2. Résultat'!G102</f>
        <v>0</v>
      </c>
      <c r="G93" s="382">
        <f t="shared" si="14"/>
        <v>0</v>
      </c>
      <c r="H93" s="544" t="e">
        <f t="shared" si="15"/>
        <v>#DIV/0!</v>
      </c>
      <c r="I93" s="412"/>
    </row>
    <row r="94" spans="2:10" x14ac:dyDescent="0.2">
      <c r="B94" s="16">
        <v>7990</v>
      </c>
      <c r="C94" s="62" t="s">
        <v>49</v>
      </c>
      <c r="D94" s="385"/>
      <c r="E94" s="411"/>
      <c r="F94" s="382">
        <f>'2. Résultat'!G103</f>
        <v>0</v>
      </c>
      <c r="G94" s="382">
        <f t="shared" si="14"/>
        <v>0</v>
      </c>
      <c r="H94" s="544" t="e">
        <f t="shared" si="15"/>
        <v>#DIV/0!</v>
      </c>
      <c r="I94" s="412"/>
    </row>
    <row r="95" spans="2:10" x14ac:dyDescent="0.2">
      <c r="B95" s="372"/>
      <c r="C95" s="373"/>
      <c r="D95" s="393"/>
      <c r="E95" s="394"/>
      <c r="F95" s="395"/>
      <c r="G95" s="395"/>
      <c r="H95" s="542"/>
      <c r="I95" s="384"/>
      <c r="J95" s="384"/>
    </row>
    <row r="96" spans="2:10" x14ac:dyDescent="0.2">
      <c r="B96" s="13"/>
      <c r="C96" s="68" t="s">
        <v>176</v>
      </c>
      <c r="D96" s="413"/>
      <c r="E96" s="377">
        <f>SUM(E98:E101)</f>
        <v>0</v>
      </c>
      <c r="F96" s="378">
        <f>SUM(F98:F99)</f>
        <v>0</v>
      </c>
      <c r="G96" s="378">
        <f>SUM(G98:G101)</f>
        <v>0</v>
      </c>
      <c r="H96" s="399"/>
      <c r="I96" s="414"/>
    </row>
    <row r="97" spans="2:10" ht="6" customHeight="1" x14ac:dyDescent="0.2">
      <c r="B97" s="13"/>
      <c r="C97" s="70"/>
      <c r="D97" s="415"/>
      <c r="E97" s="416"/>
      <c r="F97" s="417"/>
      <c r="G97" s="417"/>
      <c r="H97" s="543"/>
      <c r="I97" s="418"/>
    </row>
    <row r="98" spans="2:10" x14ac:dyDescent="0.2">
      <c r="B98" s="16">
        <v>8000</v>
      </c>
      <c r="C98" s="62" t="s">
        <v>43</v>
      </c>
      <c r="D98" s="419"/>
      <c r="E98" s="381"/>
      <c r="F98" s="382">
        <f>'2. Résultat'!G107</f>
        <v>0</v>
      </c>
      <c r="G98" s="420">
        <f>F98-E98</f>
        <v>0</v>
      </c>
      <c r="H98" s="544" t="e">
        <f t="shared" ref="H98:H100" si="16">G98/E98</f>
        <v>#DIV/0!</v>
      </c>
      <c r="I98" s="412"/>
    </row>
    <row r="99" spans="2:10" x14ac:dyDescent="0.2">
      <c r="B99" s="16">
        <v>8100</v>
      </c>
      <c r="C99" s="62" t="s">
        <v>13</v>
      </c>
      <c r="D99" s="421"/>
      <c r="E99" s="381"/>
      <c r="F99" s="382">
        <f>'2. Résultat'!G108</f>
        <v>0</v>
      </c>
      <c r="G99" s="420">
        <f>F99-E99</f>
        <v>0</v>
      </c>
      <c r="H99" s="544" t="e">
        <f t="shared" si="16"/>
        <v>#DIV/0!</v>
      </c>
      <c r="I99" s="383"/>
    </row>
    <row r="100" spans="2:10" x14ac:dyDescent="0.2">
      <c r="B100" s="16">
        <v>8200</v>
      </c>
      <c r="C100" s="62" t="s">
        <v>182</v>
      </c>
      <c r="D100" s="421"/>
      <c r="E100" s="381"/>
      <c r="F100" s="382">
        <f>'2. Résultat'!G109</f>
        <v>0</v>
      </c>
      <c r="G100" s="420">
        <f>F100-E100</f>
        <v>0</v>
      </c>
      <c r="H100" s="544" t="e">
        <f t="shared" si="16"/>
        <v>#DIV/0!</v>
      </c>
      <c r="I100" s="438"/>
    </row>
    <row r="101" spans="2:10" x14ac:dyDescent="0.2">
      <c r="B101" s="372"/>
      <c r="C101" s="373"/>
      <c r="D101" s="393"/>
      <c r="E101" s="394"/>
      <c r="F101" s="395"/>
      <c r="G101" s="395"/>
      <c r="H101" s="542"/>
      <c r="I101" s="384"/>
      <c r="J101" s="384"/>
    </row>
    <row r="102" spans="2:10" x14ac:dyDescent="0.2">
      <c r="B102" s="13"/>
      <c r="C102" s="68" t="s">
        <v>177</v>
      </c>
      <c r="D102" s="413"/>
      <c r="E102" s="377">
        <f>SUM(E104:E108)</f>
        <v>0</v>
      </c>
      <c r="F102" s="378">
        <f>SUM(F104:F107)</f>
        <v>0</v>
      </c>
      <c r="G102" s="378">
        <f>SUM(G104:G108)</f>
        <v>0</v>
      </c>
      <c r="H102" s="399"/>
      <c r="I102" s="414"/>
    </row>
    <row r="103" spans="2:10" ht="6" customHeight="1" x14ac:dyDescent="0.2">
      <c r="B103" s="13"/>
      <c r="C103" s="70"/>
      <c r="D103" s="415"/>
      <c r="E103" s="416"/>
      <c r="F103" s="417"/>
      <c r="G103" s="417"/>
      <c r="H103" s="543"/>
      <c r="I103" s="418"/>
    </row>
    <row r="104" spans="2:10" x14ac:dyDescent="0.2">
      <c r="B104" s="16">
        <v>8400</v>
      </c>
      <c r="C104" s="62" t="s">
        <v>178</v>
      </c>
      <c r="D104" s="419"/>
      <c r="E104" s="381"/>
      <c r="F104" s="382">
        <f>'2. Résultat'!G113</f>
        <v>0</v>
      </c>
      <c r="G104" s="420">
        <f>F104-E104</f>
        <v>0</v>
      </c>
      <c r="H104" s="544" t="e">
        <f t="shared" ref="H104:H107" si="17">G104/E104</f>
        <v>#DIV/0!</v>
      </c>
      <c r="I104" s="412"/>
    </row>
    <row r="105" spans="2:10" x14ac:dyDescent="0.2">
      <c r="B105" s="16">
        <v>8500</v>
      </c>
      <c r="C105" s="62" t="s">
        <v>113</v>
      </c>
      <c r="D105" s="421"/>
      <c r="E105" s="381"/>
      <c r="F105" s="382">
        <f>'2. Résultat'!G114</f>
        <v>0</v>
      </c>
      <c r="G105" s="420">
        <f>F105-E105</f>
        <v>0</v>
      </c>
      <c r="H105" s="544" t="e">
        <f t="shared" si="17"/>
        <v>#DIV/0!</v>
      </c>
      <c r="I105" s="383"/>
    </row>
    <row r="106" spans="2:10" x14ac:dyDescent="0.2">
      <c r="B106" s="16">
        <v>8600</v>
      </c>
      <c r="C106" s="62" t="s">
        <v>179</v>
      </c>
      <c r="D106" s="421"/>
      <c r="E106" s="381"/>
      <c r="F106" s="382">
        <f>'2. Résultat'!G115</f>
        <v>0</v>
      </c>
      <c r="G106" s="420">
        <f>F106-E106</f>
        <v>0</v>
      </c>
      <c r="H106" s="544" t="e">
        <f t="shared" si="17"/>
        <v>#DIV/0!</v>
      </c>
      <c r="I106" s="383"/>
    </row>
    <row r="107" spans="2:10" x14ac:dyDescent="0.2">
      <c r="B107" s="16">
        <v>8700</v>
      </c>
      <c r="C107" s="62" t="s">
        <v>14</v>
      </c>
      <c r="D107" s="421"/>
      <c r="E107" s="381"/>
      <c r="F107" s="382">
        <f>'2. Résultat'!G116</f>
        <v>0</v>
      </c>
      <c r="G107" s="420">
        <f>F107-E107</f>
        <v>0</v>
      </c>
      <c r="H107" s="544" t="e">
        <f t="shared" si="17"/>
        <v>#DIV/0!</v>
      </c>
      <c r="I107" s="383"/>
    </row>
    <row r="108" spans="2:10" x14ac:dyDescent="0.2">
      <c r="B108" s="372"/>
      <c r="C108" s="373"/>
      <c r="D108" s="373"/>
      <c r="E108" s="374"/>
      <c r="F108" s="375"/>
      <c r="G108" s="375"/>
      <c r="H108" s="375"/>
      <c r="I108" s="365"/>
    </row>
    <row r="109" spans="2:10" s="371" customFormat="1" ht="24.75" customHeight="1" x14ac:dyDescent="0.2">
      <c r="B109" s="422"/>
      <c r="C109" s="423" t="s">
        <v>268</v>
      </c>
      <c r="D109" s="423"/>
      <c r="E109" s="424">
        <f>E7-E26</f>
        <v>0</v>
      </c>
      <c r="F109" s="425">
        <f>F7-F26</f>
        <v>0</v>
      </c>
      <c r="G109" s="425">
        <f>G7-G26</f>
        <v>0</v>
      </c>
      <c r="H109" s="425"/>
      <c r="I109" s="424"/>
    </row>
    <row r="110" spans="2:10" x14ac:dyDescent="0.2">
      <c r="B110" s="426"/>
      <c r="C110" s="427"/>
      <c r="D110" s="427"/>
      <c r="E110" s="428"/>
      <c r="F110" s="429"/>
      <c r="G110" s="429"/>
      <c r="H110" s="429"/>
    </row>
    <row r="113" spans="2:8" x14ac:dyDescent="0.2">
      <c r="B113" s="430"/>
      <c r="C113" s="431"/>
      <c r="E113" s="430"/>
      <c r="F113" s="430"/>
      <c r="G113" s="430"/>
      <c r="H113" s="430"/>
    </row>
  </sheetData>
  <pageMargins left="0.39370078740157483" right="0.39370078740157483" top="0.62992125984251968" bottom="0.6692913385826772" header="0.51181102362204722" footer="0.39370078740157483"/>
  <pageSetup paperSize="9" scale="92" fitToHeight="0" orientation="landscape" r:id="rId1"/>
  <headerFooter alignWithMargins="0">
    <oddFooter>&amp;C&amp;P&amp;RFormulaire budget - version 01.08.2025/ SPAJ-VL/NS</oddFooter>
  </headerFooter>
  <rowBreaks count="2" manualBreakCount="2">
    <brk id="34" max="7" man="1"/>
    <brk id="7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3"/>
  <sheetViews>
    <sheetView view="pageBreakPreview" topLeftCell="A24" zoomScaleNormal="10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9" style="225" customWidth="1"/>
    <col min="2" max="2" width="39" style="225" bestFit="1" customWidth="1"/>
    <col min="3" max="3" width="12.7109375" style="225" customWidth="1"/>
    <col min="4" max="4" width="5.7109375" style="225" bestFit="1" customWidth="1"/>
    <col min="5" max="5" width="12.7109375" style="225" customWidth="1"/>
    <col min="6" max="16384" width="11.42578125" style="225"/>
  </cols>
  <sheetData>
    <row r="1" spans="1:10" s="212" customFormat="1" x14ac:dyDescent="0.2"/>
    <row r="2" spans="1:10" s="212" customFormat="1" x14ac:dyDescent="0.2"/>
    <row r="3" spans="1:10" s="212" customFormat="1" x14ac:dyDescent="0.2"/>
    <row r="4" spans="1:10" s="212" customFormat="1" x14ac:dyDescent="0.2">
      <c r="B4" s="213"/>
      <c r="C4" s="214"/>
      <c r="D4" s="214"/>
      <c r="E4" s="214"/>
      <c r="F4" s="214"/>
      <c r="G4" s="215"/>
      <c r="H4" s="215"/>
      <c r="I4" s="215"/>
      <c r="J4" s="216"/>
    </row>
    <row r="5" spans="1:10" s="212" customFormat="1" x14ac:dyDescent="0.2">
      <c r="B5" s="214"/>
      <c r="C5" s="214"/>
      <c r="D5" s="504"/>
      <c r="E5" s="214"/>
      <c r="F5" s="214"/>
      <c r="G5" s="215"/>
      <c r="H5" s="215"/>
      <c r="I5" s="215"/>
      <c r="J5" s="216"/>
    </row>
    <row r="6" spans="1:10" s="212" customFormat="1" x14ac:dyDescent="0.2">
      <c r="A6" s="136" t="s">
        <v>289</v>
      </c>
      <c r="C6" s="218"/>
      <c r="D6" s="218"/>
      <c r="E6" s="219"/>
      <c r="F6" s="219"/>
      <c r="G6" s="215"/>
      <c r="H6" s="215"/>
      <c r="I6" s="215"/>
      <c r="J6" s="216"/>
    </row>
    <row r="7" spans="1:10" s="212" customFormat="1" x14ac:dyDescent="0.2">
      <c r="A7" s="136" t="s">
        <v>290</v>
      </c>
      <c r="C7" s="218"/>
      <c r="D7" s="218"/>
      <c r="E7" s="219"/>
      <c r="F7" s="220"/>
      <c r="G7" s="221"/>
      <c r="H7" s="215"/>
      <c r="I7" s="215"/>
      <c r="J7" s="216"/>
    </row>
    <row r="8" spans="1:10" s="212" customFormat="1" x14ac:dyDescent="0.2">
      <c r="A8" s="222" t="s">
        <v>103</v>
      </c>
      <c r="C8" s="218"/>
      <c r="D8" s="218"/>
      <c r="E8" s="219"/>
      <c r="F8" s="220"/>
      <c r="G8" s="221"/>
      <c r="H8" s="215"/>
      <c r="I8" s="215"/>
      <c r="J8" s="216"/>
    </row>
    <row r="9" spans="1:10" s="212" customFormat="1" x14ac:dyDescent="0.2">
      <c r="A9" s="222" t="s">
        <v>104</v>
      </c>
      <c r="C9" s="218"/>
      <c r="D9" s="218"/>
      <c r="E9" s="219"/>
      <c r="F9" s="220"/>
      <c r="G9" s="221"/>
      <c r="H9" s="215"/>
      <c r="I9" s="215"/>
      <c r="J9" s="216"/>
    </row>
    <row r="10" spans="1:10" s="212" customFormat="1" x14ac:dyDescent="0.2">
      <c r="B10" s="220"/>
      <c r="C10" s="219"/>
      <c r="D10" s="219"/>
      <c r="E10" s="219"/>
      <c r="F10" s="219"/>
      <c r="G10" s="215"/>
      <c r="H10" s="215"/>
      <c r="I10" s="215"/>
      <c r="J10" s="216"/>
    </row>
    <row r="11" spans="1:10" x14ac:dyDescent="0.2">
      <c r="A11" s="223"/>
      <c r="B11" s="224"/>
      <c r="C11" s="569">
        <f>'Instructions + formulaire'!C64</f>
        <v>0</v>
      </c>
      <c r="D11" s="569"/>
      <c r="E11" s="569"/>
    </row>
    <row r="12" spans="1:10" ht="15.75" customHeight="1" x14ac:dyDescent="0.2">
      <c r="A12" s="570" t="s">
        <v>286</v>
      </c>
      <c r="B12" s="571"/>
      <c r="C12" s="571"/>
      <c r="D12" s="571"/>
      <c r="E12" s="572"/>
    </row>
    <row r="13" spans="1:10" ht="12.75" customHeight="1" x14ac:dyDescent="0.2">
      <c r="A13" s="226"/>
      <c r="B13" s="227"/>
      <c r="C13" s="228"/>
      <c r="D13" s="228"/>
      <c r="E13" s="229"/>
    </row>
    <row r="14" spans="1:10" x14ac:dyDescent="0.2">
      <c r="A14" s="230"/>
      <c r="B14" s="231"/>
      <c r="C14" s="232"/>
      <c r="D14" s="232"/>
      <c r="E14" s="233"/>
    </row>
    <row r="15" spans="1:10" x14ac:dyDescent="0.2">
      <c r="A15" s="230"/>
      <c r="B15" s="231"/>
      <c r="C15" s="232"/>
      <c r="D15" s="232"/>
      <c r="E15" s="233"/>
    </row>
    <row r="16" spans="1:10" x14ac:dyDescent="0.2">
      <c r="A16" s="234"/>
      <c r="B16" s="235"/>
      <c r="C16" s="236"/>
      <c r="D16" s="236"/>
      <c r="E16" s="237"/>
    </row>
    <row r="17" spans="1:5" s="240" customFormat="1" ht="13.5" thickBot="1" x14ac:dyDescent="0.25">
      <c r="A17" s="573" t="s">
        <v>116</v>
      </c>
      <c r="B17" s="574"/>
      <c r="C17" s="574"/>
      <c r="D17" s="238"/>
      <c r="E17" s="239">
        <f>SUM(E20:E25)</f>
        <v>0</v>
      </c>
    </row>
    <row r="18" spans="1:5" ht="13.5" thickTop="1" x14ac:dyDescent="0.2">
      <c r="A18" s="241"/>
      <c r="B18" s="242"/>
      <c r="C18" s="243"/>
      <c r="D18" s="243"/>
      <c r="E18" s="244"/>
    </row>
    <row r="19" spans="1:5" x14ac:dyDescent="0.2">
      <c r="A19" s="241"/>
      <c r="B19" s="242"/>
      <c r="C19" s="245"/>
      <c r="D19" s="245"/>
      <c r="E19" s="246"/>
    </row>
    <row r="20" spans="1:5" x14ac:dyDescent="0.2">
      <c r="A20" s="247">
        <v>1510</v>
      </c>
      <c r="B20" s="248" t="s">
        <v>117</v>
      </c>
      <c r="C20" s="249"/>
      <c r="D20" s="249"/>
      <c r="E20" s="250"/>
    </row>
    <row r="21" spans="1:5" x14ac:dyDescent="0.2">
      <c r="A21" s="247">
        <v>1520</v>
      </c>
      <c r="B21" s="248" t="s">
        <v>118</v>
      </c>
      <c r="C21" s="249"/>
      <c r="D21" s="249"/>
      <c r="E21" s="250"/>
    </row>
    <row r="22" spans="1:5" x14ac:dyDescent="0.2">
      <c r="A22" s="247">
        <v>1530</v>
      </c>
      <c r="B22" s="248" t="s">
        <v>119</v>
      </c>
      <c r="C22" s="249"/>
      <c r="D22" s="249"/>
      <c r="E22" s="250"/>
    </row>
    <row r="23" spans="1:5" x14ac:dyDescent="0.2">
      <c r="A23" s="247">
        <v>1540</v>
      </c>
      <c r="B23" s="248" t="s">
        <v>120</v>
      </c>
      <c r="C23" s="249"/>
      <c r="D23" s="249"/>
      <c r="E23" s="250"/>
    </row>
    <row r="24" spans="1:5" x14ac:dyDescent="0.2">
      <c r="A24" s="247">
        <v>1550</v>
      </c>
      <c r="B24" s="248" t="s">
        <v>121</v>
      </c>
      <c r="C24" s="249"/>
      <c r="D24" s="249"/>
      <c r="E24" s="250"/>
    </row>
    <row r="25" spans="1:5" x14ac:dyDescent="0.2">
      <c r="A25" s="247">
        <v>1590</v>
      </c>
      <c r="B25" s="248" t="s">
        <v>122</v>
      </c>
      <c r="C25" s="249"/>
      <c r="D25" s="249"/>
      <c r="E25" s="250"/>
    </row>
    <row r="26" spans="1:5" x14ac:dyDescent="0.2">
      <c r="A26" s="247"/>
      <c r="B26" s="251"/>
      <c r="C26" s="245"/>
      <c r="D26" s="245"/>
      <c r="E26" s="252"/>
    </row>
    <row r="27" spans="1:5" x14ac:dyDescent="0.2">
      <c r="A27" s="247" t="s">
        <v>123</v>
      </c>
      <c r="B27" s="251" t="s">
        <v>124</v>
      </c>
      <c r="C27" s="245"/>
      <c r="D27" s="245"/>
      <c r="E27" s="252"/>
    </row>
    <row r="28" spans="1:5" x14ac:dyDescent="0.2">
      <c r="A28" s="247"/>
      <c r="B28" s="251"/>
      <c r="C28" s="245"/>
      <c r="D28" s="245"/>
      <c r="E28" s="252"/>
    </row>
    <row r="29" spans="1:5" x14ac:dyDescent="0.2">
      <c r="A29" s="253" t="s">
        <v>125</v>
      </c>
      <c r="B29" s="254"/>
      <c r="C29" s="255"/>
      <c r="D29" s="255"/>
      <c r="E29" s="252"/>
    </row>
    <row r="30" spans="1:5" x14ac:dyDescent="0.2">
      <c r="A30" s="575"/>
      <c r="B30" s="576"/>
      <c r="C30" s="576"/>
      <c r="D30" s="576"/>
      <c r="E30" s="577"/>
    </row>
    <row r="31" spans="1:5" x14ac:dyDescent="0.2">
      <c r="A31" s="563"/>
      <c r="B31" s="564"/>
      <c r="C31" s="564"/>
      <c r="D31" s="564"/>
      <c r="E31" s="565"/>
    </row>
    <row r="32" spans="1:5" x14ac:dyDescent="0.2">
      <c r="A32" s="563"/>
      <c r="B32" s="564"/>
      <c r="C32" s="564"/>
      <c r="D32" s="564"/>
      <c r="E32" s="565"/>
    </row>
    <row r="33" spans="1:5" x14ac:dyDescent="0.2">
      <c r="A33" s="563"/>
      <c r="B33" s="564"/>
      <c r="C33" s="564"/>
      <c r="D33" s="564"/>
      <c r="E33" s="565"/>
    </row>
    <row r="34" spans="1:5" x14ac:dyDescent="0.2">
      <c r="A34" s="563"/>
      <c r="B34" s="564"/>
      <c r="C34" s="564"/>
      <c r="D34" s="564"/>
      <c r="E34" s="565"/>
    </row>
    <row r="35" spans="1:5" x14ac:dyDescent="0.2">
      <c r="A35" s="563"/>
      <c r="B35" s="564"/>
      <c r="C35" s="564"/>
      <c r="D35" s="564"/>
      <c r="E35" s="565"/>
    </row>
    <row r="36" spans="1:5" x14ac:dyDescent="0.2">
      <c r="A36" s="256"/>
      <c r="B36" s="257"/>
      <c r="C36" s="255"/>
      <c r="D36" s="255"/>
      <c r="E36" s="252"/>
    </row>
    <row r="37" spans="1:5" ht="13.5" thickBot="1" x14ac:dyDescent="0.25">
      <c r="A37" s="578" t="s">
        <v>126</v>
      </c>
      <c r="B37" s="579"/>
      <c r="C37" s="579"/>
      <c r="D37" s="258">
        <f>SUM(D40:D44)</f>
        <v>0</v>
      </c>
      <c r="E37" s="259">
        <f>SUM(E40:E44)</f>
        <v>0</v>
      </c>
    </row>
    <row r="38" spans="1:5" ht="13.5" thickTop="1" x14ac:dyDescent="0.2">
      <c r="A38" s="260"/>
      <c r="B38" s="261"/>
      <c r="C38" s="262"/>
      <c r="D38" s="262"/>
      <c r="E38" s="263"/>
    </row>
    <row r="39" spans="1:5" x14ac:dyDescent="0.2">
      <c r="A39" s="260"/>
      <c r="B39" s="261"/>
      <c r="C39" s="264"/>
      <c r="D39" s="264"/>
      <c r="E39" s="252"/>
    </row>
    <row r="40" spans="1:5" x14ac:dyDescent="0.2">
      <c r="A40" s="256"/>
      <c r="B40" s="265" t="s">
        <v>127</v>
      </c>
      <c r="C40" s="266"/>
      <c r="D40" s="267">
        <f>IF($E$17=0,0,E40/$E$17)</f>
        <v>0</v>
      </c>
      <c r="E40" s="250">
        <v>0</v>
      </c>
    </row>
    <row r="41" spans="1:5" x14ac:dyDescent="0.2">
      <c r="A41" s="256"/>
      <c r="B41" s="265" t="s">
        <v>128</v>
      </c>
      <c r="C41" s="266"/>
      <c r="D41" s="267">
        <f>IF($E$17=0,0,E41/$E$17)</f>
        <v>0</v>
      </c>
      <c r="E41" s="268">
        <v>0</v>
      </c>
    </row>
    <row r="42" spans="1:5" x14ac:dyDescent="0.2">
      <c r="A42" s="256"/>
      <c r="B42" s="265" t="s">
        <v>129</v>
      </c>
      <c r="C42" s="266"/>
      <c r="D42" s="267">
        <f>IF($E$17=0,0,E42/$E$17)</f>
        <v>0</v>
      </c>
      <c r="E42" s="268">
        <v>0</v>
      </c>
    </row>
    <row r="43" spans="1:5" x14ac:dyDescent="0.2">
      <c r="A43" s="256"/>
      <c r="B43" s="265" t="s">
        <v>181</v>
      </c>
      <c r="C43" s="266"/>
      <c r="D43" s="267">
        <f>IF($E$17=0,0,E43/$E$17)</f>
        <v>0</v>
      </c>
      <c r="E43" s="268">
        <v>0</v>
      </c>
    </row>
    <row r="44" spans="1:5" x14ac:dyDescent="0.2">
      <c r="A44" s="256"/>
      <c r="B44" s="265" t="s">
        <v>130</v>
      </c>
      <c r="C44" s="266"/>
      <c r="D44" s="267">
        <f>IF($E$17=0,0,E44/$E$17)</f>
        <v>0</v>
      </c>
      <c r="E44" s="268">
        <v>0</v>
      </c>
    </row>
    <row r="45" spans="1:5" x14ac:dyDescent="0.2">
      <c r="A45" s="256"/>
      <c r="B45" s="257"/>
      <c r="C45" s="269"/>
      <c r="D45" s="270"/>
      <c r="E45" s="271"/>
    </row>
    <row r="46" spans="1:5" x14ac:dyDescent="0.2">
      <c r="A46" s="256"/>
      <c r="B46" s="257"/>
      <c r="C46" s="272"/>
      <c r="D46" s="273"/>
      <c r="E46" s="274"/>
    </row>
    <row r="47" spans="1:5" x14ac:dyDescent="0.2">
      <c r="A47" s="256" t="s">
        <v>123</v>
      </c>
      <c r="B47" s="257" t="s">
        <v>131</v>
      </c>
      <c r="C47" s="272"/>
      <c r="D47" s="273"/>
      <c r="E47" s="274"/>
    </row>
    <row r="48" spans="1:5" x14ac:dyDescent="0.2">
      <c r="A48" s="256"/>
      <c r="B48" s="257"/>
      <c r="C48" s="272"/>
      <c r="D48" s="273"/>
      <c r="E48" s="274"/>
    </row>
    <row r="49" spans="1:5" x14ac:dyDescent="0.2">
      <c r="A49" s="256"/>
      <c r="B49" s="257" t="s">
        <v>132</v>
      </c>
      <c r="C49" s="272"/>
      <c r="D49" s="275">
        <f>IF((E41+E42+E44)=0,0,E49/(E41+E42+E44))</f>
        <v>0</v>
      </c>
      <c r="E49" s="276">
        <v>0</v>
      </c>
    </row>
    <row r="50" spans="1:5" x14ac:dyDescent="0.2">
      <c r="A50" s="256"/>
      <c r="B50" s="257"/>
      <c r="C50" s="272"/>
      <c r="D50" s="273"/>
      <c r="E50" s="274"/>
    </row>
    <row r="51" spans="1:5" x14ac:dyDescent="0.2">
      <c r="A51" s="253" t="s">
        <v>125</v>
      </c>
      <c r="B51" s="254"/>
      <c r="C51" s="272"/>
      <c r="D51" s="273"/>
      <c r="E51" s="274"/>
    </row>
    <row r="52" spans="1:5" x14ac:dyDescent="0.2">
      <c r="A52" s="575"/>
      <c r="B52" s="576"/>
      <c r="C52" s="576"/>
      <c r="D52" s="576"/>
      <c r="E52" s="577"/>
    </row>
    <row r="53" spans="1:5" x14ac:dyDescent="0.2">
      <c r="A53" s="563"/>
      <c r="B53" s="564"/>
      <c r="C53" s="564"/>
      <c r="D53" s="564"/>
      <c r="E53" s="565"/>
    </row>
    <row r="54" spans="1:5" x14ac:dyDescent="0.2">
      <c r="A54" s="563"/>
      <c r="B54" s="564"/>
      <c r="C54" s="564"/>
      <c r="D54" s="564"/>
      <c r="E54" s="565"/>
    </row>
    <row r="55" spans="1:5" x14ac:dyDescent="0.2">
      <c r="A55" s="563"/>
      <c r="B55" s="564"/>
      <c r="C55" s="564"/>
      <c r="D55" s="564"/>
      <c r="E55" s="565"/>
    </row>
    <row r="56" spans="1:5" x14ac:dyDescent="0.2">
      <c r="A56" s="563"/>
      <c r="B56" s="564"/>
      <c r="C56" s="564"/>
      <c r="D56" s="564"/>
      <c r="E56" s="565"/>
    </row>
    <row r="57" spans="1:5" x14ac:dyDescent="0.2">
      <c r="A57" s="566"/>
      <c r="B57" s="567"/>
      <c r="C57" s="567"/>
      <c r="D57" s="567"/>
      <c r="E57" s="568"/>
    </row>
    <row r="58" spans="1:5" x14ac:dyDescent="0.2">
      <c r="A58" s="563"/>
      <c r="B58" s="564"/>
      <c r="C58" s="564"/>
      <c r="D58" s="564"/>
      <c r="E58" s="565"/>
    </row>
    <row r="59" spans="1:5" x14ac:dyDescent="0.2">
      <c r="A59" s="277"/>
      <c r="B59" s="278"/>
      <c r="C59" s="279"/>
      <c r="D59" s="280"/>
      <c r="E59" s="281"/>
    </row>
    <row r="60" spans="1:5" x14ac:dyDescent="0.2">
      <c r="A60" s="282"/>
      <c r="B60" s="283"/>
      <c r="C60" s="272"/>
      <c r="D60" s="273"/>
      <c r="E60" s="272"/>
    </row>
    <row r="61" spans="1:5" x14ac:dyDescent="0.2">
      <c r="A61" s="282"/>
      <c r="B61" s="283"/>
      <c r="C61" s="272"/>
      <c r="D61" s="273"/>
      <c r="E61" s="272"/>
    </row>
    <row r="62" spans="1:5" x14ac:dyDescent="0.2">
      <c r="A62" s="131"/>
      <c r="B62" s="95"/>
      <c r="C62" s="131"/>
      <c r="D62" s="95"/>
    </row>
    <row r="63" spans="1:5" x14ac:dyDescent="0.2">
      <c r="A63" s="284"/>
      <c r="B63" s="285"/>
      <c r="C63" s="286"/>
      <c r="D63" s="286"/>
      <c r="E63" s="286"/>
    </row>
  </sheetData>
  <mergeCells count="17">
    <mergeCell ref="A53:E53"/>
    <mergeCell ref="C11:E11"/>
    <mergeCell ref="A12:E12"/>
    <mergeCell ref="A17:C17"/>
    <mergeCell ref="A30:E30"/>
    <mergeCell ref="A31:E31"/>
    <mergeCell ref="A32:E32"/>
    <mergeCell ref="A33:E33"/>
    <mergeCell ref="A34:E34"/>
    <mergeCell ref="A35:E35"/>
    <mergeCell ref="A37:C37"/>
    <mergeCell ref="A52:E52"/>
    <mergeCell ref="A54:E54"/>
    <mergeCell ref="A55:E55"/>
    <mergeCell ref="A56:E56"/>
    <mergeCell ref="A57:E57"/>
    <mergeCell ref="A58:E58"/>
  </mergeCells>
  <printOptions horizontalCentered="1"/>
  <pageMargins left="0.39370078740157483" right="0.39370078740157483" top="0.62992125984251968" bottom="0.6692913385826772" header="0.51181102362204722" footer="0.39370078740157483"/>
  <pageSetup paperSize="9" fitToHeight="0" orientation="portrait" r:id="rId1"/>
  <headerFooter alignWithMargins="0">
    <oddFooter>&amp;C&amp;P&amp;RFormulaire budget - version 01.08.2025/ SPAJ-VL/NS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view="pageBreakPreview" zoomScaleNormal="100" zoomScaleSheetLayoutView="100" workbookViewId="0">
      <selection activeCell="F10" sqref="F10:F17"/>
    </sheetView>
  </sheetViews>
  <sheetFormatPr baseColWidth="10" defaultRowHeight="12" x14ac:dyDescent="0.2"/>
  <cols>
    <col min="1" max="1" width="2.85546875" style="171" customWidth="1"/>
    <col min="2" max="2" width="15" style="171" customWidth="1"/>
    <col min="3" max="3" width="34.28515625" style="171" customWidth="1"/>
    <col min="4" max="4" width="12.5703125" style="171" customWidth="1"/>
    <col min="5" max="5" width="25.7109375" style="171" customWidth="1"/>
    <col min="6" max="6" width="8" style="171" customWidth="1"/>
    <col min="7" max="7" width="8.85546875" style="171" customWidth="1"/>
    <col min="8" max="8" width="11.28515625" style="171" bestFit="1" customWidth="1"/>
    <col min="9" max="9" width="11.42578125" style="171"/>
    <col min="10" max="11" width="0" style="171" hidden="1" customWidth="1"/>
    <col min="12" max="12" width="11.42578125" style="171"/>
    <col min="13" max="13" width="12.42578125" style="171" customWidth="1"/>
    <col min="14" max="14" width="6.140625" style="171" bestFit="1" customWidth="1"/>
    <col min="15" max="15" width="9.42578125" style="171" bestFit="1" customWidth="1"/>
    <col min="16" max="250" width="11.42578125" style="171"/>
    <col min="251" max="251" width="2.85546875" style="171" customWidth="1"/>
    <col min="252" max="252" width="11.42578125" style="171"/>
    <col min="253" max="253" width="26.42578125" style="171" customWidth="1"/>
    <col min="254" max="254" width="6.42578125" style="171" customWidth="1"/>
    <col min="255" max="256" width="9.28515625" style="171" customWidth="1"/>
    <col min="257" max="257" width="4.7109375" style="171" customWidth="1"/>
    <col min="258" max="259" width="9.28515625" style="171" customWidth="1"/>
    <col min="260" max="506" width="11.42578125" style="171"/>
    <col min="507" max="507" width="2.85546875" style="171" customWidth="1"/>
    <col min="508" max="508" width="11.42578125" style="171"/>
    <col min="509" max="509" width="26.42578125" style="171" customWidth="1"/>
    <col min="510" max="510" width="6.42578125" style="171" customWidth="1"/>
    <col min="511" max="512" width="9.28515625" style="171" customWidth="1"/>
    <col min="513" max="513" width="4.7109375" style="171" customWidth="1"/>
    <col min="514" max="515" width="9.28515625" style="171" customWidth="1"/>
    <col min="516" max="762" width="11.42578125" style="171"/>
    <col min="763" max="763" width="2.85546875" style="171" customWidth="1"/>
    <col min="764" max="764" width="11.42578125" style="171"/>
    <col min="765" max="765" width="26.42578125" style="171" customWidth="1"/>
    <col min="766" max="766" width="6.42578125" style="171" customWidth="1"/>
    <col min="767" max="768" width="9.28515625" style="171" customWidth="1"/>
    <col min="769" max="769" width="4.7109375" style="171" customWidth="1"/>
    <col min="770" max="771" width="9.28515625" style="171" customWidth="1"/>
    <col min="772" max="1018" width="11.42578125" style="171"/>
    <col min="1019" max="1019" width="2.85546875" style="171" customWidth="1"/>
    <col min="1020" max="1020" width="11.42578125" style="171"/>
    <col min="1021" max="1021" width="26.42578125" style="171" customWidth="1"/>
    <col min="1022" max="1022" width="6.42578125" style="171" customWidth="1"/>
    <col min="1023" max="1024" width="9.28515625" style="171" customWidth="1"/>
    <col min="1025" max="1025" width="4.7109375" style="171" customWidth="1"/>
    <col min="1026" max="1027" width="9.28515625" style="171" customWidth="1"/>
    <col min="1028" max="1274" width="11.42578125" style="171"/>
    <col min="1275" max="1275" width="2.85546875" style="171" customWidth="1"/>
    <col min="1276" max="1276" width="11.42578125" style="171"/>
    <col min="1277" max="1277" width="26.42578125" style="171" customWidth="1"/>
    <col min="1278" max="1278" width="6.42578125" style="171" customWidth="1"/>
    <col min="1279" max="1280" width="9.28515625" style="171" customWidth="1"/>
    <col min="1281" max="1281" width="4.7109375" style="171" customWidth="1"/>
    <col min="1282" max="1283" width="9.28515625" style="171" customWidth="1"/>
    <col min="1284" max="1530" width="11.42578125" style="171"/>
    <col min="1531" max="1531" width="2.85546875" style="171" customWidth="1"/>
    <col min="1532" max="1532" width="11.42578125" style="171"/>
    <col min="1533" max="1533" width="26.42578125" style="171" customWidth="1"/>
    <col min="1534" max="1534" width="6.42578125" style="171" customWidth="1"/>
    <col min="1535" max="1536" width="9.28515625" style="171" customWidth="1"/>
    <col min="1537" max="1537" width="4.7109375" style="171" customWidth="1"/>
    <col min="1538" max="1539" width="9.28515625" style="171" customWidth="1"/>
    <col min="1540" max="1786" width="11.42578125" style="171"/>
    <col min="1787" max="1787" width="2.85546875" style="171" customWidth="1"/>
    <col min="1788" max="1788" width="11.42578125" style="171"/>
    <col min="1789" max="1789" width="26.42578125" style="171" customWidth="1"/>
    <col min="1790" max="1790" width="6.42578125" style="171" customWidth="1"/>
    <col min="1791" max="1792" width="9.28515625" style="171" customWidth="1"/>
    <col min="1793" max="1793" width="4.7109375" style="171" customWidth="1"/>
    <col min="1794" max="1795" width="9.28515625" style="171" customWidth="1"/>
    <col min="1796" max="2042" width="11.42578125" style="171"/>
    <col min="2043" max="2043" width="2.85546875" style="171" customWidth="1"/>
    <col min="2044" max="2044" width="11.42578125" style="171"/>
    <col min="2045" max="2045" width="26.42578125" style="171" customWidth="1"/>
    <col min="2046" max="2046" width="6.42578125" style="171" customWidth="1"/>
    <col min="2047" max="2048" width="9.28515625" style="171" customWidth="1"/>
    <col min="2049" max="2049" width="4.7109375" style="171" customWidth="1"/>
    <col min="2050" max="2051" width="9.28515625" style="171" customWidth="1"/>
    <col min="2052" max="2298" width="11.42578125" style="171"/>
    <col min="2299" max="2299" width="2.85546875" style="171" customWidth="1"/>
    <col min="2300" max="2300" width="11.42578125" style="171"/>
    <col min="2301" max="2301" width="26.42578125" style="171" customWidth="1"/>
    <col min="2302" max="2302" width="6.42578125" style="171" customWidth="1"/>
    <col min="2303" max="2304" width="9.28515625" style="171" customWidth="1"/>
    <col min="2305" max="2305" width="4.7109375" style="171" customWidth="1"/>
    <col min="2306" max="2307" width="9.28515625" style="171" customWidth="1"/>
    <col min="2308" max="2554" width="11.42578125" style="171"/>
    <col min="2555" max="2555" width="2.85546875" style="171" customWidth="1"/>
    <col min="2556" max="2556" width="11.42578125" style="171"/>
    <col min="2557" max="2557" width="26.42578125" style="171" customWidth="1"/>
    <col min="2558" max="2558" width="6.42578125" style="171" customWidth="1"/>
    <col min="2559" max="2560" width="9.28515625" style="171" customWidth="1"/>
    <col min="2561" max="2561" width="4.7109375" style="171" customWidth="1"/>
    <col min="2562" max="2563" width="9.28515625" style="171" customWidth="1"/>
    <col min="2564" max="2810" width="11.42578125" style="171"/>
    <col min="2811" max="2811" width="2.85546875" style="171" customWidth="1"/>
    <col min="2812" max="2812" width="11.42578125" style="171"/>
    <col min="2813" max="2813" width="26.42578125" style="171" customWidth="1"/>
    <col min="2814" max="2814" width="6.42578125" style="171" customWidth="1"/>
    <col min="2815" max="2816" width="9.28515625" style="171" customWidth="1"/>
    <col min="2817" max="2817" width="4.7109375" style="171" customWidth="1"/>
    <col min="2818" max="2819" width="9.28515625" style="171" customWidth="1"/>
    <col min="2820" max="3066" width="11.42578125" style="171"/>
    <col min="3067" max="3067" width="2.85546875" style="171" customWidth="1"/>
    <col min="3068" max="3068" width="11.42578125" style="171"/>
    <col min="3069" max="3069" width="26.42578125" style="171" customWidth="1"/>
    <col min="3070" max="3070" width="6.42578125" style="171" customWidth="1"/>
    <col min="3071" max="3072" width="9.28515625" style="171" customWidth="1"/>
    <col min="3073" max="3073" width="4.7109375" style="171" customWidth="1"/>
    <col min="3074" max="3075" width="9.28515625" style="171" customWidth="1"/>
    <col min="3076" max="3322" width="11.42578125" style="171"/>
    <col min="3323" max="3323" width="2.85546875" style="171" customWidth="1"/>
    <col min="3324" max="3324" width="11.42578125" style="171"/>
    <col min="3325" max="3325" width="26.42578125" style="171" customWidth="1"/>
    <col min="3326" max="3326" width="6.42578125" style="171" customWidth="1"/>
    <col min="3327" max="3328" width="9.28515625" style="171" customWidth="1"/>
    <col min="3329" max="3329" width="4.7109375" style="171" customWidth="1"/>
    <col min="3330" max="3331" width="9.28515625" style="171" customWidth="1"/>
    <col min="3332" max="3578" width="11.42578125" style="171"/>
    <col min="3579" max="3579" width="2.85546875" style="171" customWidth="1"/>
    <col min="3580" max="3580" width="11.42578125" style="171"/>
    <col min="3581" max="3581" width="26.42578125" style="171" customWidth="1"/>
    <col min="3582" max="3582" width="6.42578125" style="171" customWidth="1"/>
    <col min="3583" max="3584" width="9.28515625" style="171" customWidth="1"/>
    <col min="3585" max="3585" width="4.7109375" style="171" customWidth="1"/>
    <col min="3586" max="3587" width="9.28515625" style="171" customWidth="1"/>
    <col min="3588" max="3834" width="11.42578125" style="171"/>
    <col min="3835" max="3835" width="2.85546875" style="171" customWidth="1"/>
    <col min="3836" max="3836" width="11.42578125" style="171"/>
    <col min="3837" max="3837" width="26.42578125" style="171" customWidth="1"/>
    <col min="3838" max="3838" width="6.42578125" style="171" customWidth="1"/>
    <col min="3839" max="3840" width="9.28515625" style="171" customWidth="1"/>
    <col min="3841" max="3841" width="4.7109375" style="171" customWidth="1"/>
    <col min="3842" max="3843" width="9.28515625" style="171" customWidth="1"/>
    <col min="3844" max="4090" width="11.42578125" style="171"/>
    <col min="4091" max="4091" width="2.85546875" style="171" customWidth="1"/>
    <col min="4092" max="4092" width="11.42578125" style="171"/>
    <col min="4093" max="4093" width="26.42578125" style="171" customWidth="1"/>
    <col min="4094" max="4094" width="6.42578125" style="171" customWidth="1"/>
    <col min="4095" max="4096" width="9.28515625" style="171" customWidth="1"/>
    <col min="4097" max="4097" width="4.7109375" style="171" customWidth="1"/>
    <col min="4098" max="4099" width="9.28515625" style="171" customWidth="1"/>
    <col min="4100" max="4346" width="11.42578125" style="171"/>
    <col min="4347" max="4347" width="2.85546875" style="171" customWidth="1"/>
    <col min="4348" max="4348" width="11.42578125" style="171"/>
    <col min="4349" max="4349" width="26.42578125" style="171" customWidth="1"/>
    <col min="4350" max="4350" width="6.42578125" style="171" customWidth="1"/>
    <col min="4351" max="4352" width="9.28515625" style="171" customWidth="1"/>
    <col min="4353" max="4353" width="4.7109375" style="171" customWidth="1"/>
    <col min="4354" max="4355" width="9.28515625" style="171" customWidth="1"/>
    <col min="4356" max="4602" width="11.42578125" style="171"/>
    <col min="4603" max="4603" width="2.85546875" style="171" customWidth="1"/>
    <col min="4604" max="4604" width="11.42578125" style="171"/>
    <col min="4605" max="4605" width="26.42578125" style="171" customWidth="1"/>
    <col min="4606" max="4606" width="6.42578125" style="171" customWidth="1"/>
    <col min="4607" max="4608" width="9.28515625" style="171" customWidth="1"/>
    <col min="4609" max="4609" width="4.7109375" style="171" customWidth="1"/>
    <col min="4610" max="4611" width="9.28515625" style="171" customWidth="1"/>
    <col min="4612" max="4858" width="11.42578125" style="171"/>
    <col min="4859" max="4859" width="2.85546875" style="171" customWidth="1"/>
    <col min="4860" max="4860" width="11.42578125" style="171"/>
    <col min="4861" max="4861" width="26.42578125" style="171" customWidth="1"/>
    <col min="4862" max="4862" width="6.42578125" style="171" customWidth="1"/>
    <col min="4863" max="4864" width="9.28515625" style="171" customWidth="1"/>
    <col min="4865" max="4865" width="4.7109375" style="171" customWidth="1"/>
    <col min="4866" max="4867" width="9.28515625" style="171" customWidth="1"/>
    <col min="4868" max="5114" width="11.42578125" style="171"/>
    <col min="5115" max="5115" width="2.85546875" style="171" customWidth="1"/>
    <col min="5116" max="5116" width="11.42578125" style="171"/>
    <col min="5117" max="5117" width="26.42578125" style="171" customWidth="1"/>
    <col min="5118" max="5118" width="6.42578125" style="171" customWidth="1"/>
    <col min="5119" max="5120" width="9.28515625" style="171" customWidth="1"/>
    <col min="5121" max="5121" width="4.7109375" style="171" customWidth="1"/>
    <col min="5122" max="5123" width="9.28515625" style="171" customWidth="1"/>
    <col min="5124" max="5370" width="11.42578125" style="171"/>
    <col min="5371" max="5371" width="2.85546875" style="171" customWidth="1"/>
    <col min="5372" max="5372" width="11.42578125" style="171"/>
    <col min="5373" max="5373" width="26.42578125" style="171" customWidth="1"/>
    <col min="5374" max="5374" width="6.42578125" style="171" customWidth="1"/>
    <col min="5375" max="5376" width="9.28515625" style="171" customWidth="1"/>
    <col min="5377" max="5377" width="4.7109375" style="171" customWidth="1"/>
    <col min="5378" max="5379" width="9.28515625" style="171" customWidth="1"/>
    <col min="5380" max="5626" width="11.42578125" style="171"/>
    <col min="5627" max="5627" width="2.85546875" style="171" customWidth="1"/>
    <col min="5628" max="5628" width="11.42578125" style="171"/>
    <col min="5629" max="5629" width="26.42578125" style="171" customWidth="1"/>
    <col min="5630" max="5630" width="6.42578125" style="171" customWidth="1"/>
    <col min="5631" max="5632" width="9.28515625" style="171" customWidth="1"/>
    <col min="5633" max="5633" width="4.7109375" style="171" customWidth="1"/>
    <col min="5634" max="5635" width="9.28515625" style="171" customWidth="1"/>
    <col min="5636" max="5882" width="11.42578125" style="171"/>
    <col min="5883" max="5883" width="2.85546875" style="171" customWidth="1"/>
    <col min="5884" max="5884" width="11.42578125" style="171"/>
    <col min="5885" max="5885" width="26.42578125" style="171" customWidth="1"/>
    <col min="5886" max="5886" width="6.42578125" style="171" customWidth="1"/>
    <col min="5887" max="5888" width="9.28515625" style="171" customWidth="1"/>
    <col min="5889" max="5889" width="4.7109375" style="171" customWidth="1"/>
    <col min="5890" max="5891" width="9.28515625" style="171" customWidth="1"/>
    <col min="5892" max="6138" width="11.42578125" style="171"/>
    <col min="6139" max="6139" width="2.85546875" style="171" customWidth="1"/>
    <col min="6140" max="6140" width="11.42578125" style="171"/>
    <col min="6141" max="6141" width="26.42578125" style="171" customWidth="1"/>
    <col min="6142" max="6142" width="6.42578125" style="171" customWidth="1"/>
    <col min="6143" max="6144" width="9.28515625" style="171" customWidth="1"/>
    <col min="6145" max="6145" width="4.7109375" style="171" customWidth="1"/>
    <col min="6146" max="6147" width="9.28515625" style="171" customWidth="1"/>
    <col min="6148" max="6394" width="11.42578125" style="171"/>
    <col min="6395" max="6395" width="2.85546875" style="171" customWidth="1"/>
    <col min="6396" max="6396" width="11.42578125" style="171"/>
    <col min="6397" max="6397" width="26.42578125" style="171" customWidth="1"/>
    <col min="6398" max="6398" width="6.42578125" style="171" customWidth="1"/>
    <col min="6399" max="6400" width="9.28515625" style="171" customWidth="1"/>
    <col min="6401" max="6401" width="4.7109375" style="171" customWidth="1"/>
    <col min="6402" max="6403" width="9.28515625" style="171" customWidth="1"/>
    <col min="6404" max="6650" width="11.42578125" style="171"/>
    <col min="6651" max="6651" width="2.85546875" style="171" customWidth="1"/>
    <col min="6652" max="6652" width="11.42578125" style="171"/>
    <col min="6653" max="6653" width="26.42578125" style="171" customWidth="1"/>
    <col min="6654" max="6654" width="6.42578125" style="171" customWidth="1"/>
    <col min="6655" max="6656" width="9.28515625" style="171" customWidth="1"/>
    <col min="6657" max="6657" width="4.7109375" style="171" customWidth="1"/>
    <col min="6658" max="6659" width="9.28515625" style="171" customWidth="1"/>
    <col min="6660" max="6906" width="11.42578125" style="171"/>
    <col min="6907" max="6907" width="2.85546875" style="171" customWidth="1"/>
    <col min="6908" max="6908" width="11.42578125" style="171"/>
    <col min="6909" max="6909" width="26.42578125" style="171" customWidth="1"/>
    <col min="6910" max="6910" width="6.42578125" style="171" customWidth="1"/>
    <col min="6911" max="6912" width="9.28515625" style="171" customWidth="1"/>
    <col min="6913" max="6913" width="4.7109375" style="171" customWidth="1"/>
    <col min="6914" max="6915" width="9.28515625" style="171" customWidth="1"/>
    <col min="6916" max="7162" width="11.42578125" style="171"/>
    <col min="7163" max="7163" width="2.85546875" style="171" customWidth="1"/>
    <col min="7164" max="7164" width="11.42578125" style="171"/>
    <col min="7165" max="7165" width="26.42578125" style="171" customWidth="1"/>
    <col min="7166" max="7166" width="6.42578125" style="171" customWidth="1"/>
    <col min="7167" max="7168" width="9.28515625" style="171" customWidth="1"/>
    <col min="7169" max="7169" width="4.7109375" style="171" customWidth="1"/>
    <col min="7170" max="7171" width="9.28515625" style="171" customWidth="1"/>
    <col min="7172" max="7418" width="11.42578125" style="171"/>
    <col min="7419" max="7419" width="2.85546875" style="171" customWidth="1"/>
    <col min="7420" max="7420" width="11.42578125" style="171"/>
    <col min="7421" max="7421" width="26.42578125" style="171" customWidth="1"/>
    <col min="7422" max="7422" width="6.42578125" style="171" customWidth="1"/>
    <col min="7423" max="7424" width="9.28515625" style="171" customWidth="1"/>
    <col min="7425" max="7425" width="4.7109375" style="171" customWidth="1"/>
    <col min="7426" max="7427" width="9.28515625" style="171" customWidth="1"/>
    <col min="7428" max="7674" width="11.42578125" style="171"/>
    <col min="7675" max="7675" width="2.85546875" style="171" customWidth="1"/>
    <col min="7676" max="7676" width="11.42578125" style="171"/>
    <col min="7677" max="7677" width="26.42578125" style="171" customWidth="1"/>
    <col min="7678" max="7678" width="6.42578125" style="171" customWidth="1"/>
    <col min="7679" max="7680" width="9.28515625" style="171" customWidth="1"/>
    <col min="7681" max="7681" width="4.7109375" style="171" customWidth="1"/>
    <col min="7682" max="7683" width="9.28515625" style="171" customWidth="1"/>
    <col min="7684" max="7930" width="11.42578125" style="171"/>
    <col min="7931" max="7931" width="2.85546875" style="171" customWidth="1"/>
    <col min="7932" max="7932" width="11.42578125" style="171"/>
    <col min="7933" max="7933" width="26.42578125" style="171" customWidth="1"/>
    <col min="7934" max="7934" width="6.42578125" style="171" customWidth="1"/>
    <col min="7935" max="7936" width="9.28515625" style="171" customWidth="1"/>
    <col min="7937" max="7937" width="4.7109375" style="171" customWidth="1"/>
    <col min="7938" max="7939" width="9.28515625" style="171" customWidth="1"/>
    <col min="7940" max="8186" width="11.42578125" style="171"/>
    <col min="8187" max="8187" width="2.85546875" style="171" customWidth="1"/>
    <col min="8188" max="8188" width="11.42578125" style="171"/>
    <col min="8189" max="8189" width="26.42578125" style="171" customWidth="1"/>
    <col min="8190" max="8190" width="6.42578125" style="171" customWidth="1"/>
    <col min="8191" max="8192" width="9.28515625" style="171" customWidth="1"/>
    <col min="8193" max="8193" width="4.7109375" style="171" customWidth="1"/>
    <col min="8194" max="8195" width="9.28515625" style="171" customWidth="1"/>
    <col min="8196" max="8442" width="11.42578125" style="171"/>
    <col min="8443" max="8443" width="2.85546875" style="171" customWidth="1"/>
    <col min="8444" max="8444" width="11.42578125" style="171"/>
    <col min="8445" max="8445" width="26.42578125" style="171" customWidth="1"/>
    <col min="8446" max="8446" width="6.42578125" style="171" customWidth="1"/>
    <col min="8447" max="8448" width="9.28515625" style="171" customWidth="1"/>
    <col min="8449" max="8449" width="4.7109375" style="171" customWidth="1"/>
    <col min="8450" max="8451" width="9.28515625" style="171" customWidth="1"/>
    <col min="8452" max="8698" width="11.42578125" style="171"/>
    <col min="8699" max="8699" width="2.85546875" style="171" customWidth="1"/>
    <col min="8700" max="8700" width="11.42578125" style="171"/>
    <col min="8701" max="8701" width="26.42578125" style="171" customWidth="1"/>
    <col min="8702" max="8702" width="6.42578125" style="171" customWidth="1"/>
    <col min="8703" max="8704" width="9.28515625" style="171" customWidth="1"/>
    <col min="8705" max="8705" width="4.7109375" style="171" customWidth="1"/>
    <col min="8706" max="8707" width="9.28515625" style="171" customWidth="1"/>
    <col min="8708" max="8954" width="11.42578125" style="171"/>
    <col min="8955" max="8955" width="2.85546875" style="171" customWidth="1"/>
    <col min="8956" max="8956" width="11.42578125" style="171"/>
    <col min="8957" max="8957" width="26.42578125" style="171" customWidth="1"/>
    <col min="8958" max="8958" width="6.42578125" style="171" customWidth="1"/>
    <col min="8959" max="8960" width="9.28515625" style="171" customWidth="1"/>
    <col min="8961" max="8961" width="4.7109375" style="171" customWidth="1"/>
    <col min="8962" max="8963" width="9.28515625" style="171" customWidth="1"/>
    <col min="8964" max="9210" width="11.42578125" style="171"/>
    <col min="9211" max="9211" width="2.85546875" style="171" customWidth="1"/>
    <col min="9212" max="9212" width="11.42578125" style="171"/>
    <col min="9213" max="9213" width="26.42578125" style="171" customWidth="1"/>
    <col min="9214" max="9214" width="6.42578125" style="171" customWidth="1"/>
    <col min="9215" max="9216" width="9.28515625" style="171" customWidth="1"/>
    <col min="9217" max="9217" width="4.7109375" style="171" customWidth="1"/>
    <col min="9218" max="9219" width="9.28515625" style="171" customWidth="1"/>
    <col min="9220" max="9466" width="11.42578125" style="171"/>
    <col min="9467" max="9467" width="2.85546875" style="171" customWidth="1"/>
    <col min="9468" max="9468" width="11.42578125" style="171"/>
    <col min="9469" max="9469" width="26.42578125" style="171" customWidth="1"/>
    <col min="9470" max="9470" width="6.42578125" style="171" customWidth="1"/>
    <col min="9471" max="9472" width="9.28515625" style="171" customWidth="1"/>
    <col min="9473" max="9473" width="4.7109375" style="171" customWidth="1"/>
    <col min="9474" max="9475" width="9.28515625" style="171" customWidth="1"/>
    <col min="9476" max="9722" width="11.42578125" style="171"/>
    <col min="9723" max="9723" width="2.85546875" style="171" customWidth="1"/>
    <col min="9724" max="9724" width="11.42578125" style="171"/>
    <col min="9725" max="9725" width="26.42578125" style="171" customWidth="1"/>
    <col min="9726" max="9726" width="6.42578125" style="171" customWidth="1"/>
    <col min="9727" max="9728" width="9.28515625" style="171" customWidth="1"/>
    <col min="9729" max="9729" width="4.7109375" style="171" customWidth="1"/>
    <col min="9730" max="9731" width="9.28515625" style="171" customWidth="1"/>
    <col min="9732" max="9978" width="11.42578125" style="171"/>
    <col min="9979" max="9979" width="2.85546875" style="171" customWidth="1"/>
    <col min="9980" max="9980" width="11.42578125" style="171"/>
    <col min="9981" max="9981" width="26.42578125" style="171" customWidth="1"/>
    <col min="9982" max="9982" width="6.42578125" style="171" customWidth="1"/>
    <col min="9983" max="9984" width="9.28515625" style="171" customWidth="1"/>
    <col min="9985" max="9985" width="4.7109375" style="171" customWidth="1"/>
    <col min="9986" max="9987" width="9.28515625" style="171" customWidth="1"/>
    <col min="9988" max="10234" width="11.42578125" style="171"/>
    <col min="10235" max="10235" width="2.85546875" style="171" customWidth="1"/>
    <col min="10236" max="10236" width="11.42578125" style="171"/>
    <col min="10237" max="10237" width="26.42578125" style="171" customWidth="1"/>
    <col min="10238" max="10238" width="6.42578125" style="171" customWidth="1"/>
    <col min="10239" max="10240" width="9.28515625" style="171" customWidth="1"/>
    <col min="10241" max="10241" width="4.7109375" style="171" customWidth="1"/>
    <col min="10242" max="10243" width="9.28515625" style="171" customWidth="1"/>
    <col min="10244" max="10490" width="11.42578125" style="171"/>
    <col min="10491" max="10491" width="2.85546875" style="171" customWidth="1"/>
    <col min="10492" max="10492" width="11.42578125" style="171"/>
    <col min="10493" max="10493" width="26.42578125" style="171" customWidth="1"/>
    <col min="10494" max="10494" width="6.42578125" style="171" customWidth="1"/>
    <col min="10495" max="10496" width="9.28515625" style="171" customWidth="1"/>
    <col min="10497" max="10497" width="4.7109375" style="171" customWidth="1"/>
    <col min="10498" max="10499" width="9.28515625" style="171" customWidth="1"/>
    <col min="10500" max="10746" width="11.42578125" style="171"/>
    <col min="10747" max="10747" width="2.85546875" style="171" customWidth="1"/>
    <col min="10748" max="10748" width="11.42578125" style="171"/>
    <col min="10749" max="10749" width="26.42578125" style="171" customWidth="1"/>
    <col min="10750" max="10750" width="6.42578125" style="171" customWidth="1"/>
    <col min="10751" max="10752" width="9.28515625" style="171" customWidth="1"/>
    <col min="10753" max="10753" width="4.7109375" style="171" customWidth="1"/>
    <col min="10754" max="10755" width="9.28515625" style="171" customWidth="1"/>
    <col min="10756" max="11002" width="11.42578125" style="171"/>
    <col min="11003" max="11003" width="2.85546875" style="171" customWidth="1"/>
    <col min="11004" max="11004" width="11.42578125" style="171"/>
    <col min="11005" max="11005" width="26.42578125" style="171" customWidth="1"/>
    <col min="11006" max="11006" width="6.42578125" style="171" customWidth="1"/>
    <col min="11007" max="11008" width="9.28515625" style="171" customWidth="1"/>
    <col min="11009" max="11009" width="4.7109375" style="171" customWidth="1"/>
    <col min="11010" max="11011" width="9.28515625" style="171" customWidth="1"/>
    <col min="11012" max="11258" width="11.42578125" style="171"/>
    <col min="11259" max="11259" width="2.85546875" style="171" customWidth="1"/>
    <col min="11260" max="11260" width="11.42578125" style="171"/>
    <col min="11261" max="11261" width="26.42578125" style="171" customWidth="1"/>
    <col min="11262" max="11262" width="6.42578125" style="171" customWidth="1"/>
    <col min="11263" max="11264" width="9.28515625" style="171" customWidth="1"/>
    <col min="11265" max="11265" width="4.7109375" style="171" customWidth="1"/>
    <col min="11266" max="11267" width="9.28515625" style="171" customWidth="1"/>
    <col min="11268" max="11514" width="11.42578125" style="171"/>
    <col min="11515" max="11515" width="2.85546875" style="171" customWidth="1"/>
    <col min="11516" max="11516" width="11.42578125" style="171"/>
    <col min="11517" max="11517" width="26.42578125" style="171" customWidth="1"/>
    <col min="11518" max="11518" width="6.42578125" style="171" customWidth="1"/>
    <col min="11519" max="11520" width="9.28515625" style="171" customWidth="1"/>
    <col min="11521" max="11521" width="4.7109375" style="171" customWidth="1"/>
    <col min="11522" max="11523" width="9.28515625" style="171" customWidth="1"/>
    <col min="11524" max="11770" width="11.42578125" style="171"/>
    <col min="11771" max="11771" width="2.85546875" style="171" customWidth="1"/>
    <col min="11772" max="11772" width="11.42578125" style="171"/>
    <col min="11773" max="11773" width="26.42578125" style="171" customWidth="1"/>
    <col min="11774" max="11774" width="6.42578125" style="171" customWidth="1"/>
    <col min="11775" max="11776" width="9.28515625" style="171" customWidth="1"/>
    <col min="11777" max="11777" width="4.7109375" style="171" customWidth="1"/>
    <col min="11778" max="11779" width="9.28515625" style="171" customWidth="1"/>
    <col min="11780" max="12026" width="11.42578125" style="171"/>
    <col min="12027" max="12027" width="2.85546875" style="171" customWidth="1"/>
    <col min="12028" max="12028" width="11.42578125" style="171"/>
    <col min="12029" max="12029" width="26.42578125" style="171" customWidth="1"/>
    <col min="12030" max="12030" width="6.42578125" style="171" customWidth="1"/>
    <col min="12031" max="12032" width="9.28515625" style="171" customWidth="1"/>
    <col min="12033" max="12033" width="4.7109375" style="171" customWidth="1"/>
    <col min="12034" max="12035" width="9.28515625" style="171" customWidth="1"/>
    <col min="12036" max="12282" width="11.42578125" style="171"/>
    <col min="12283" max="12283" width="2.85546875" style="171" customWidth="1"/>
    <col min="12284" max="12284" width="11.42578125" style="171"/>
    <col min="12285" max="12285" width="26.42578125" style="171" customWidth="1"/>
    <col min="12286" max="12286" width="6.42578125" style="171" customWidth="1"/>
    <col min="12287" max="12288" width="9.28515625" style="171" customWidth="1"/>
    <col min="12289" max="12289" width="4.7109375" style="171" customWidth="1"/>
    <col min="12290" max="12291" width="9.28515625" style="171" customWidth="1"/>
    <col min="12292" max="12538" width="11.42578125" style="171"/>
    <col min="12539" max="12539" width="2.85546875" style="171" customWidth="1"/>
    <col min="12540" max="12540" width="11.42578125" style="171"/>
    <col min="12541" max="12541" width="26.42578125" style="171" customWidth="1"/>
    <col min="12542" max="12542" width="6.42578125" style="171" customWidth="1"/>
    <col min="12543" max="12544" width="9.28515625" style="171" customWidth="1"/>
    <col min="12545" max="12545" width="4.7109375" style="171" customWidth="1"/>
    <col min="12546" max="12547" width="9.28515625" style="171" customWidth="1"/>
    <col min="12548" max="12794" width="11.42578125" style="171"/>
    <col min="12795" max="12795" width="2.85546875" style="171" customWidth="1"/>
    <col min="12796" max="12796" width="11.42578125" style="171"/>
    <col min="12797" max="12797" width="26.42578125" style="171" customWidth="1"/>
    <col min="12798" max="12798" width="6.42578125" style="171" customWidth="1"/>
    <col min="12799" max="12800" width="9.28515625" style="171" customWidth="1"/>
    <col min="12801" max="12801" width="4.7109375" style="171" customWidth="1"/>
    <col min="12802" max="12803" width="9.28515625" style="171" customWidth="1"/>
    <col min="12804" max="13050" width="11.42578125" style="171"/>
    <col min="13051" max="13051" width="2.85546875" style="171" customWidth="1"/>
    <col min="13052" max="13052" width="11.42578125" style="171"/>
    <col min="13053" max="13053" width="26.42578125" style="171" customWidth="1"/>
    <col min="13054" max="13054" width="6.42578125" style="171" customWidth="1"/>
    <col min="13055" max="13056" width="9.28515625" style="171" customWidth="1"/>
    <col min="13057" max="13057" width="4.7109375" style="171" customWidth="1"/>
    <col min="13058" max="13059" width="9.28515625" style="171" customWidth="1"/>
    <col min="13060" max="13306" width="11.42578125" style="171"/>
    <col min="13307" max="13307" width="2.85546875" style="171" customWidth="1"/>
    <col min="13308" max="13308" width="11.42578125" style="171"/>
    <col min="13309" max="13309" width="26.42578125" style="171" customWidth="1"/>
    <col min="13310" max="13310" width="6.42578125" style="171" customWidth="1"/>
    <col min="13311" max="13312" width="9.28515625" style="171" customWidth="1"/>
    <col min="13313" max="13313" width="4.7109375" style="171" customWidth="1"/>
    <col min="13314" max="13315" width="9.28515625" style="171" customWidth="1"/>
    <col min="13316" max="13562" width="11.42578125" style="171"/>
    <col min="13563" max="13563" width="2.85546875" style="171" customWidth="1"/>
    <col min="13564" max="13564" width="11.42578125" style="171"/>
    <col min="13565" max="13565" width="26.42578125" style="171" customWidth="1"/>
    <col min="13566" max="13566" width="6.42578125" style="171" customWidth="1"/>
    <col min="13567" max="13568" width="9.28515625" style="171" customWidth="1"/>
    <col min="13569" max="13569" width="4.7109375" style="171" customWidth="1"/>
    <col min="13570" max="13571" width="9.28515625" style="171" customWidth="1"/>
    <col min="13572" max="13818" width="11.42578125" style="171"/>
    <col min="13819" max="13819" width="2.85546875" style="171" customWidth="1"/>
    <col min="13820" max="13820" width="11.42578125" style="171"/>
    <col min="13821" max="13821" width="26.42578125" style="171" customWidth="1"/>
    <col min="13822" max="13822" width="6.42578125" style="171" customWidth="1"/>
    <col min="13823" max="13824" width="9.28515625" style="171" customWidth="1"/>
    <col min="13825" max="13825" width="4.7109375" style="171" customWidth="1"/>
    <col min="13826" max="13827" width="9.28515625" style="171" customWidth="1"/>
    <col min="13828" max="14074" width="11.42578125" style="171"/>
    <col min="14075" max="14075" width="2.85546875" style="171" customWidth="1"/>
    <col min="14076" max="14076" width="11.42578125" style="171"/>
    <col min="14077" max="14077" width="26.42578125" style="171" customWidth="1"/>
    <col min="14078" max="14078" width="6.42578125" style="171" customWidth="1"/>
    <col min="14079" max="14080" width="9.28515625" style="171" customWidth="1"/>
    <col min="14081" max="14081" width="4.7109375" style="171" customWidth="1"/>
    <col min="14082" max="14083" width="9.28515625" style="171" customWidth="1"/>
    <col min="14084" max="14330" width="11.42578125" style="171"/>
    <col min="14331" max="14331" width="2.85546875" style="171" customWidth="1"/>
    <col min="14332" max="14332" width="11.42578125" style="171"/>
    <col min="14333" max="14333" width="26.42578125" style="171" customWidth="1"/>
    <col min="14334" max="14334" width="6.42578125" style="171" customWidth="1"/>
    <col min="14335" max="14336" width="9.28515625" style="171" customWidth="1"/>
    <col min="14337" max="14337" width="4.7109375" style="171" customWidth="1"/>
    <col min="14338" max="14339" width="9.28515625" style="171" customWidth="1"/>
    <col min="14340" max="14586" width="11.42578125" style="171"/>
    <col min="14587" max="14587" width="2.85546875" style="171" customWidth="1"/>
    <col min="14588" max="14588" width="11.42578125" style="171"/>
    <col min="14589" max="14589" width="26.42578125" style="171" customWidth="1"/>
    <col min="14590" max="14590" width="6.42578125" style="171" customWidth="1"/>
    <col min="14591" max="14592" width="9.28515625" style="171" customWidth="1"/>
    <col min="14593" max="14593" width="4.7109375" style="171" customWidth="1"/>
    <col min="14594" max="14595" width="9.28515625" style="171" customWidth="1"/>
    <col min="14596" max="14842" width="11.42578125" style="171"/>
    <col min="14843" max="14843" width="2.85546875" style="171" customWidth="1"/>
    <col min="14844" max="14844" width="11.42578125" style="171"/>
    <col min="14845" max="14845" width="26.42578125" style="171" customWidth="1"/>
    <col min="14846" max="14846" width="6.42578125" style="171" customWidth="1"/>
    <col min="14847" max="14848" width="9.28515625" style="171" customWidth="1"/>
    <col min="14849" max="14849" width="4.7109375" style="171" customWidth="1"/>
    <col min="14850" max="14851" width="9.28515625" style="171" customWidth="1"/>
    <col min="14852" max="15098" width="11.42578125" style="171"/>
    <col min="15099" max="15099" width="2.85546875" style="171" customWidth="1"/>
    <col min="15100" max="15100" width="11.42578125" style="171"/>
    <col min="15101" max="15101" width="26.42578125" style="171" customWidth="1"/>
    <col min="15102" max="15102" width="6.42578125" style="171" customWidth="1"/>
    <col min="15103" max="15104" width="9.28515625" style="171" customWidth="1"/>
    <col min="15105" max="15105" width="4.7109375" style="171" customWidth="1"/>
    <col min="15106" max="15107" width="9.28515625" style="171" customWidth="1"/>
    <col min="15108" max="15354" width="11.42578125" style="171"/>
    <col min="15355" max="15355" width="2.85546875" style="171" customWidth="1"/>
    <col min="15356" max="15356" width="11.42578125" style="171"/>
    <col min="15357" max="15357" width="26.42578125" style="171" customWidth="1"/>
    <col min="15358" max="15358" width="6.42578125" style="171" customWidth="1"/>
    <col min="15359" max="15360" width="9.28515625" style="171" customWidth="1"/>
    <col min="15361" max="15361" width="4.7109375" style="171" customWidth="1"/>
    <col min="15362" max="15363" width="9.28515625" style="171" customWidth="1"/>
    <col min="15364" max="15610" width="11.42578125" style="171"/>
    <col min="15611" max="15611" width="2.85546875" style="171" customWidth="1"/>
    <col min="15612" max="15612" width="11.42578125" style="171"/>
    <col min="15613" max="15613" width="26.42578125" style="171" customWidth="1"/>
    <col min="15614" max="15614" width="6.42578125" style="171" customWidth="1"/>
    <col min="15615" max="15616" width="9.28515625" style="171" customWidth="1"/>
    <col min="15617" max="15617" width="4.7109375" style="171" customWidth="1"/>
    <col min="15618" max="15619" width="9.28515625" style="171" customWidth="1"/>
    <col min="15620" max="15866" width="11.42578125" style="171"/>
    <col min="15867" max="15867" width="2.85546875" style="171" customWidth="1"/>
    <col min="15868" max="15868" width="11.42578125" style="171"/>
    <col min="15869" max="15869" width="26.42578125" style="171" customWidth="1"/>
    <col min="15870" max="15870" width="6.42578125" style="171" customWidth="1"/>
    <col min="15871" max="15872" width="9.28515625" style="171" customWidth="1"/>
    <col min="15873" max="15873" width="4.7109375" style="171" customWidth="1"/>
    <col min="15874" max="15875" width="9.28515625" style="171" customWidth="1"/>
    <col min="15876" max="16122" width="11.42578125" style="171"/>
    <col min="16123" max="16123" width="2.85546875" style="171" customWidth="1"/>
    <col min="16124" max="16124" width="11.42578125" style="171"/>
    <col min="16125" max="16125" width="26.42578125" style="171" customWidth="1"/>
    <col min="16126" max="16126" width="6.42578125" style="171" customWidth="1"/>
    <col min="16127" max="16128" width="9.28515625" style="171" customWidth="1"/>
    <col min="16129" max="16129" width="4.7109375" style="171" customWidth="1"/>
    <col min="16130" max="16131" width="9.28515625" style="171" customWidth="1"/>
    <col min="16132" max="16384" width="11.42578125" style="171"/>
  </cols>
  <sheetData>
    <row r="1" spans="1:6" ht="16.5" customHeight="1" x14ac:dyDescent="0.2">
      <c r="A1" s="580" t="s">
        <v>258</v>
      </c>
      <c r="B1" s="580"/>
      <c r="C1" s="580"/>
      <c r="D1" s="580"/>
      <c r="E1" s="580"/>
      <c r="F1" s="160"/>
    </row>
    <row r="2" spans="1:6" ht="20.25" customHeight="1" x14ac:dyDescent="0.2">
      <c r="A2" s="580"/>
      <c r="B2" s="580"/>
      <c r="C2" s="580"/>
      <c r="D2" s="580"/>
      <c r="E2" s="580"/>
      <c r="F2" s="176"/>
    </row>
    <row r="3" spans="1:6" ht="18.75" customHeight="1" x14ac:dyDescent="0.2">
      <c r="B3" s="581">
        <f>'Instructions + formulaire'!C64</f>
        <v>0</v>
      </c>
      <c r="C3" s="581"/>
      <c r="E3" s="526"/>
    </row>
    <row r="4" spans="1:6" s="182" customFormat="1" x14ac:dyDescent="0.2">
      <c r="E4" s="528"/>
    </row>
    <row r="5" spans="1:6" s="182" customFormat="1" ht="12.75" x14ac:dyDescent="0.2">
      <c r="B5" s="460" t="s">
        <v>280</v>
      </c>
      <c r="C5" s="460"/>
      <c r="D5" s="460"/>
      <c r="E5" s="528"/>
    </row>
    <row r="6" spans="1:6" s="182" customFormat="1" ht="12.75" x14ac:dyDescent="0.2">
      <c r="B6" s="460" t="s">
        <v>281</v>
      </c>
      <c r="C6" s="460"/>
      <c r="D6" s="460"/>
      <c r="E6" s="528"/>
    </row>
    <row r="7" spans="1:6" s="182" customFormat="1" x14ac:dyDescent="0.2">
      <c r="E7" s="528"/>
    </row>
    <row r="8" spans="1:6" s="182" customFormat="1" x14ac:dyDescent="0.2">
      <c r="E8" s="528"/>
    </row>
    <row r="9" spans="1:6" s="182" customFormat="1" ht="12.75" customHeight="1" x14ac:dyDescent="0.2">
      <c r="A9" s="586" t="s">
        <v>3</v>
      </c>
      <c r="B9" s="587"/>
      <c r="C9" s="588"/>
      <c r="D9" s="533" t="s">
        <v>278</v>
      </c>
      <c r="E9" s="532" t="s">
        <v>279</v>
      </c>
      <c r="F9" s="180" t="s">
        <v>115</v>
      </c>
    </row>
    <row r="10" spans="1:6" s="182" customFormat="1" ht="12.75" customHeight="1" x14ac:dyDescent="0.2">
      <c r="A10" s="582" t="s">
        <v>270</v>
      </c>
      <c r="B10" s="583"/>
      <c r="C10" s="584"/>
      <c r="D10" s="534">
        <v>0</v>
      </c>
      <c r="E10" s="531">
        <v>0</v>
      </c>
      <c r="F10" s="545" t="e">
        <f>E10/13/D10</f>
        <v>#DIV/0!</v>
      </c>
    </row>
    <row r="11" spans="1:6" s="182" customFormat="1" x14ac:dyDescent="0.2">
      <c r="A11" s="582" t="s">
        <v>271</v>
      </c>
      <c r="B11" s="583"/>
      <c r="C11" s="585"/>
      <c r="D11" s="535">
        <v>0</v>
      </c>
      <c r="E11" s="529">
        <v>0</v>
      </c>
      <c r="F11" s="545" t="e">
        <f t="shared" ref="F11:F17" si="0">E11/13/D11</f>
        <v>#DIV/0!</v>
      </c>
    </row>
    <row r="12" spans="1:6" s="182" customFormat="1" x14ac:dyDescent="0.2">
      <c r="A12" s="582" t="s">
        <v>272</v>
      </c>
      <c r="B12" s="583"/>
      <c r="C12" s="585"/>
      <c r="D12" s="535">
        <v>0</v>
      </c>
      <c r="E12" s="529">
        <v>0</v>
      </c>
      <c r="F12" s="545" t="e">
        <f t="shared" si="0"/>
        <v>#DIV/0!</v>
      </c>
    </row>
    <row r="13" spans="1:6" s="182" customFormat="1" x14ac:dyDescent="0.2">
      <c r="A13" s="582" t="s">
        <v>273</v>
      </c>
      <c r="B13" s="583"/>
      <c r="C13" s="585"/>
      <c r="D13" s="535">
        <v>0</v>
      </c>
      <c r="E13" s="529">
        <v>0</v>
      </c>
      <c r="F13" s="545" t="e">
        <f t="shared" si="0"/>
        <v>#DIV/0!</v>
      </c>
    </row>
    <row r="14" spans="1:6" s="182" customFormat="1" x14ac:dyDescent="0.2">
      <c r="A14" s="582" t="s">
        <v>274</v>
      </c>
      <c r="B14" s="583"/>
      <c r="C14" s="585"/>
      <c r="D14" s="535">
        <v>0</v>
      </c>
      <c r="E14" s="529">
        <v>0</v>
      </c>
      <c r="F14" s="545" t="e">
        <f t="shared" si="0"/>
        <v>#DIV/0!</v>
      </c>
    </row>
    <row r="15" spans="1:6" s="182" customFormat="1" x14ac:dyDescent="0.2">
      <c r="A15" s="582" t="s">
        <v>275</v>
      </c>
      <c r="B15" s="583"/>
      <c r="C15" s="585"/>
      <c r="D15" s="535">
        <v>0</v>
      </c>
      <c r="E15" s="529">
        <v>0</v>
      </c>
      <c r="F15" s="545" t="e">
        <f t="shared" si="0"/>
        <v>#DIV/0!</v>
      </c>
    </row>
    <row r="16" spans="1:6" s="182" customFormat="1" x14ac:dyDescent="0.2">
      <c r="A16" s="582" t="s">
        <v>276</v>
      </c>
      <c r="B16" s="583"/>
      <c r="C16" s="585"/>
      <c r="D16" s="535">
        <v>0</v>
      </c>
      <c r="E16" s="529">
        <v>0</v>
      </c>
      <c r="F16" s="545" t="e">
        <f t="shared" si="0"/>
        <v>#DIV/0!</v>
      </c>
    </row>
    <row r="17" spans="1:6" s="182" customFormat="1" x14ac:dyDescent="0.2">
      <c r="A17" s="589" t="s">
        <v>277</v>
      </c>
      <c r="B17" s="590"/>
      <c r="C17" s="591"/>
      <c r="D17" s="536">
        <v>0</v>
      </c>
      <c r="E17" s="530">
        <v>0</v>
      </c>
      <c r="F17" s="545" t="e">
        <f t="shared" si="0"/>
        <v>#DIV/0!</v>
      </c>
    </row>
    <row r="18" spans="1:6" s="182" customFormat="1" x14ac:dyDescent="0.2">
      <c r="D18" s="537"/>
    </row>
  </sheetData>
  <mergeCells count="12">
    <mergeCell ref="A17:C17"/>
    <mergeCell ref="A12:C12"/>
    <mergeCell ref="A14:C14"/>
    <mergeCell ref="A13:C13"/>
    <mergeCell ref="A16:C16"/>
    <mergeCell ref="A15:C15"/>
    <mergeCell ref="A1:E1"/>
    <mergeCell ref="A2:E2"/>
    <mergeCell ref="B3:C3"/>
    <mergeCell ref="A10:C10"/>
    <mergeCell ref="A11:C11"/>
    <mergeCell ref="A9:C9"/>
  </mergeCells>
  <pageMargins left="0.39370078740157483" right="0.39370078740157483" top="0.62992125984251968" bottom="0.6692913385826772" header="0.51181102362204722" footer="0.39370078740157483"/>
  <pageSetup paperSize="9" fitToHeight="0" orientation="landscape" r:id="rId1"/>
  <headerFooter alignWithMargins="0">
    <oddFooter>&amp;C&amp;P&amp;RFormulaire budget - version 01.08.2025/ SPAJ-VL/NS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3"/>
  <sheetViews>
    <sheetView view="pageBreakPreview" topLeftCell="A74" zoomScaleNormal="100" zoomScaleSheetLayoutView="100" workbookViewId="0">
      <selection activeCell="F3" sqref="F3:J3"/>
    </sheetView>
  </sheetViews>
  <sheetFormatPr baseColWidth="10" defaultRowHeight="12" x14ac:dyDescent="0.2"/>
  <cols>
    <col min="1" max="1" width="2.85546875" style="171" customWidth="1"/>
    <col min="2" max="2" width="11.42578125" style="171"/>
    <col min="3" max="3" width="26.42578125" style="171" customWidth="1"/>
    <col min="4" max="4" width="6.5703125" style="171" bestFit="1" customWidth="1"/>
    <col min="5" max="6" width="9.28515625" style="171" customWidth="1"/>
    <col min="7" max="7" width="4.7109375" style="171" customWidth="1"/>
    <col min="8" max="9" width="9.28515625" style="171" customWidth="1"/>
    <col min="10" max="10" width="11.42578125" style="171"/>
    <col min="11" max="11" width="10.28515625" style="171" customWidth="1"/>
    <col min="12" max="12" width="6.140625" style="171" customWidth="1"/>
    <col min="13" max="13" width="8.85546875" style="171" customWidth="1"/>
    <col min="14" max="14" width="11.28515625" style="171" bestFit="1" customWidth="1"/>
    <col min="15" max="15" width="11.42578125" style="171"/>
    <col min="16" max="17" width="0" style="171" hidden="1" customWidth="1"/>
    <col min="18" max="18" width="11.42578125" style="171"/>
    <col min="19" max="19" width="12.42578125" style="171" customWidth="1"/>
    <col min="20" max="20" width="6.140625" style="171" bestFit="1" customWidth="1"/>
    <col min="21" max="21" width="9.42578125" style="171" bestFit="1" customWidth="1"/>
    <col min="22" max="256" width="11.42578125" style="171"/>
    <col min="257" max="257" width="2.85546875" style="171" customWidth="1"/>
    <col min="258" max="258" width="11.42578125" style="171"/>
    <col min="259" max="259" width="26.42578125" style="171" customWidth="1"/>
    <col min="260" max="260" width="6.42578125" style="171" customWidth="1"/>
    <col min="261" max="262" width="9.28515625" style="171" customWidth="1"/>
    <col min="263" max="263" width="4.7109375" style="171" customWidth="1"/>
    <col min="264" max="265" width="9.28515625" style="171" customWidth="1"/>
    <col min="266" max="512" width="11.42578125" style="171"/>
    <col min="513" max="513" width="2.85546875" style="171" customWidth="1"/>
    <col min="514" max="514" width="11.42578125" style="171"/>
    <col min="515" max="515" width="26.42578125" style="171" customWidth="1"/>
    <col min="516" max="516" width="6.42578125" style="171" customWidth="1"/>
    <col min="517" max="518" width="9.28515625" style="171" customWidth="1"/>
    <col min="519" max="519" width="4.7109375" style="171" customWidth="1"/>
    <col min="520" max="521" width="9.28515625" style="171" customWidth="1"/>
    <col min="522" max="768" width="11.42578125" style="171"/>
    <col min="769" max="769" width="2.85546875" style="171" customWidth="1"/>
    <col min="770" max="770" width="11.42578125" style="171"/>
    <col min="771" max="771" width="26.42578125" style="171" customWidth="1"/>
    <col min="772" max="772" width="6.42578125" style="171" customWidth="1"/>
    <col min="773" max="774" width="9.28515625" style="171" customWidth="1"/>
    <col min="775" max="775" width="4.7109375" style="171" customWidth="1"/>
    <col min="776" max="777" width="9.28515625" style="171" customWidth="1"/>
    <col min="778" max="1024" width="11.42578125" style="171"/>
    <col min="1025" max="1025" width="2.85546875" style="171" customWidth="1"/>
    <col min="1026" max="1026" width="11.42578125" style="171"/>
    <col min="1027" max="1027" width="26.42578125" style="171" customWidth="1"/>
    <col min="1028" max="1028" width="6.42578125" style="171" customWidth="1"/>
    <col min="1029" max="1030" width="9.28515625" style="171" customWidth="1"/>
    <col min="1031" max="1031" width="4.7109375" style="171" customWidth="1"/>
    <col min="1032" max="1033" width="9.28515625" style="171" customWidth="1"/>
    <col min="1034" max="1280" width="11.42578125" style="171"/>
    <col min="1281" max="1281" width="2.85546875" style="171" customWidth="1"/>
    <col min="1282" max="1282" width="11.42578125" style="171"/>
    <col min="1283" max="1283" width="26.42578125" style="171" customWidth="1"/>
    <col min="1284" max="1284" width="6.42578125" style="171" customWidth="1"/>
    <col min="1285" max="1286" width="9.28515625" style="171" customWidth="1"/>
    <col min="1287" max="1287" width="4.7109375" style="171" customWidth="1"/>
    <col min="1288" max="1289" width="9.28515625" style="171" customWidth="1"/>
    <col min="1290" max="1536" width="11.42578125" style="171"/>
    <col min="1537" max="1537" width="2.85546875" style="171" customWidth="1"/>
    <col min="1538" max="1538" width="11.42578125" style="171"/>
    <col min="1539" max="1539" width="26.42578125" style="171" customWidth="1"/>
    <col min="1540" max="1540" width="6.42578125" style="171" customWidth="1"/>
    <col min="1541" max="1542" width="9.28515625" style="171" customWidth="1"/>
    <col min="1543" max="1543" width="4.7109375" style="171" customWidth="1"/>
    <col min="1544" max="1545" width="9.28515625" style="171" customWidth="1"/>
    <col min="1546" max="1792" width="11.42578125" style="171"/>
    <col min="1793" max="1793" width="2.85546875" style="171" customWidth="1"/>
    <col min="1794" max="1794" width="11.42578125" style="171"/>
    <col min="1795" max="1795" width="26.42578125" style="171" customWidth="1"/>
    <col min="1796" max="1796" width="6.42578125" style="171" customWidth="1"/>
    <col min="1797" max="1798" width="9.28515625" style="171" customWidth="1"/>
    <col min="1799" max="1799" width="4.7109375" style="171" customWidth="1"/>
    <col min="1800" max="1801" width="9.28515625" style="171" customWidth="1"/>
    <col min="1802" max="2048" width="11.42578125" style="171"/>
    <col min="2049" max="2049" width="2.85546875" style="171" customWidth="1"/>
    <col min="2050" max="2050" width="11.42578125" style="171"/>
    <col min="2051" max="2051" width="26.42578125" style="171" customWidth="1"/>
    <col min="2052" max="2052" width="6.42578125" style="171" customWidth="1"/>
    <col min="2053" max="2054" width="9.28515625" style="171" customWidth="1"/>
    <col min="2055" max="2055" width="4.7109375" style="171" customWidth="1"/>
    <col min="2056" max="2057" width="9.28515625" style="171" customWidth="1"/>
    <col min="2058" max="2304" width="11.42578125" style="171"/>
    <col min="2305" max="2305" width="2.85546875" style="171" customWidth="1"/>
    <col min="2306" max="2306" width="11.42578125" style="171"/>
    <col min="2307" max="2307" width="26.42578125" style="171" customWidth="1"/>
    <col min="2308" max="2308" width="6.42578125" style="171" customWidth="1"/>
    <col min="2309" max="2310" width="9.28515625" style="171" customWidth="1"/>
    <col min="2311" max="2311" width="4.7109375" style="171" customWidth="1"/>
    <col min="2312" max="2313" width="9.28515625" style="171" customWidth="1"/>
    <col min="2314" max="2560" width="11.42578125" style="171"/>
    <col min="2561" max="2561" width="2.85546875" style="171" customWidth="1"/>
    <col min="2562" max="2562" width="11.42578125" style="171"/>
    <col min="2563" max="2563" width="26.42578125" style="171" customWidth="1"/>
    <col min="2564" max="2564" width="6.42578125" style="171" customWidth="1"/>
    <col min="2565" max="2566" width="9.28515625" style="171" customWidth="1"/>
    <col min="2567" max="2567" width="4.7109375" style="171" customWidth="1"/>
    <col min="2568" max="2569" width="9.28515625" style="171" customWidth="1"/>
    <col min="2570" max="2816" width="11.42578125" style="171"/>
    <col min="2817" max="2817" width="2.85546875" style="171" customWidth="1"/>
    <col min="2818" max="2818" width="11.42578125" style="171"/>
    <col min="2819" max="2819" width="26.42578125" style="171" customWidth="1"/>
    <col min="2820" max="2820" width="6.42578125" style="171" customWidth="1"/>
    <col min="2821" max="2822" width="9.28515625" style="171" customWidth="1"/>
    <col min="2823" max="2823" width="4.7109375" style="171" customWidth="1"/>
    <col min="2824" max="2825" width="9.28515625" style="171" customWidth="1"/>
    <col min="2826" max="3072" width="11.42578125" style="171"/>
    <col min="3073" max="3073" width="2.85546875" style="171" customWidth="1"/>
    <col min="3074" max="3074" width="11.42578125" style="171"/>
    <col min="3075" max="3075" width="26.42578125" style="171" customWidth="1"/>
    <col min="3076" max="3076" width="6.42578125" style="171" customWidth="1"/>
    <col min="3077" max="3078" width="9.28515625" style="171" customWidth="1"/>
    <col min="3079" max="3079" width="4.7109375" style="171" customWidth="1"/>
    <col min="3080" max="3081" width="9.28515625" style="171" customWidth="1"/>
    <col min="3082" max="3328" width="11.42578125" style="171"/>
    <col min="3329" max="3329" width="2.85546875" style="171" customWidth="1"/>
    <col min="3330" max="3330" width="11.42578125" style="171"/>
    <col min="3331" max="3331" width="26.42578125" style="171" customWidth="1"/>
    <col min="3332" max="3332" width="6.42578125" style="171" customWidth="1"/>
    <col min="3333" max="3334" width="9.28515625" style="171" customWidth="1"/>
    <col min="3335" max="3335" width="4.7109375" style="171" customWidth="1"/>
    <col min="3336" max="3337" width="9.28515625" style="171" customWidth="1"/>
    <col min="3338" max="3584" width="11.42578125" style="171"/>
    <col min="3585" max="3585" width="2.85546875" style="171" customWidth="1"/>
    <col min="3586" max="3586" width="11.42578125" style="171"/>
    <col min="3587" max="3587" width="26.42578125" style="171" customWidth="1"/>
    <col min="3588" max="3588" width="6.42578125" style="171" customWidth="1"/>
    <col min="3589" max="3590" width="9.28515625" style="171" customWidth="1"/>
    <col min="3591" max="3591" width="4.7109375" style="171" customWidth="1"/>
    <col min="3592" max="3593" width="9.28515625" style="171" customWidth="1"/>
    <col min="3594" max="3840" width="11.42578125" style="171"/>
    <col min="3841" max="3841" width="2.85546875" style="171" customWidth="1"/>
    <col min="3842" max="3842" width="11.42578125" style="171"/>
    <col min="3843" max="3843" width="26.42578125" style="171" customWidth="1"/>
    <col min="3844" max="3844" width="6.42578125" style="171" customWidth="1"/>
    <col min="3845" max="3846" width="9.28515625" style="171" customWidth="1"/>
    <col min="3847" max="3847" width="4.7109375" style="171" customWidth="1"/>
    <col min="3848" max="3849" width="9.28515625" style="171" customWidth="1"/>
    <col min="3850" max="4096" width="11.42578125" style="171"/>
    <col min="4097" max="4097" width="2.85546875" style="171" customWidth="1"/>
    <col min="4098" max="4098" width="11.42578125" style="171"/>
    <col min="4099" max="4099" width="26.42578125" style="171" customWidth="1"/>
    <col min="4100" max="4100" width="6.42578125" style="171" customWidth="1"/>
    <col min="4101" max="4102" width="9.28515625" style="171" customWidth="1"/>
    <col min="4103" max="4103" width="4.7109375" style="171" customWidth="1"/>
    <col min="4104" max="4105" width="9.28515625" style="171" customWidth="1"/>
    <col min="4106" max="4352" width="11.42578125" style="171"/>
    <col min="4353" max="4353" width="2.85546875" style="171" customWidth="1"/>
    <col min="4354" max="4354" width="11.42578125" style="171"/>
    <col min="4355" max="4355" width="26.42578125" style="171" customWidth="1"/>
    <col min="4356" max="4356" width="6.42578125" style="171" customWidth="1"/>
    <col min="4357" max="4358" width="9.28515625" style="171" customWidth="1"/>
    <col min="4359" max="4359" width="4.7109375" style="171" customWidth="1"/>
    <col min="4360" max="4361" width="9.28515625" style="171" customWidth="1"/>
    <col min="4362" max="4608" width="11.42578125" style="171"/>
    <col min="4609" max="4609" width="2.85546875" style="171" customWidth="1"/>
    <col min="4610" max="4610" width="11.42578125" style="171"/>
    <col min="4611" max="4611" width="26.42578125" style="171" customWidth="1"/>
    <col min="4612" max="4612" width="6.42578125" style="171" customWidth="1"/>
    <col min="4613" max="4614" width="9.28515625" style="171" customWidth="1"/>
    <col min="4615" max="4615" width="4.7109375" style="171" customWidth="1"/>
    <col min="4616" max="4617" width="9.28515625" style="171" customWidth="1"/>
    <col min="4618" max="4864" width="11.42578125" style="171"/>
    <col min="4865" max="4865" width="2.85546875" style="171" customWidth="1"/>
    <col min="4866" max="4866" width="11.42578125" style="171"/>
    <col min="4867" max="4867" width="26.42578125" style="171" customWidth="1"/>
    <col min="4868" max="4868" width="6.42578125" style="171" customWidth="1"/>
    <col min="4869" max="4870" width="9.28515625" style="171" customWidth="1"/>
    <col min="4871" max="4871" width="4.7109375" style="171" customWidth="1"/>
    <col min="4872" max="4873" width="9.28515625" style="171" customWidth="1"/>
    <col min="4874" max="5120" width="11.42578125" style="171"/>
    <col min="5121" max="5121" width="2.85546875" style="171" customWidth="1"/>
    <col min="5122" max="5122" width="11.42578125" style="171"/>
    <col min="5123" max="5123" width="26.42578125" style="171" customWidth="1"/>
    <col min="5124" max="5124" width="6.42578125" style="171" customWidth="1"/>
    <col min="5125" max="5126" width="9.28515625" style="171" customWidth="1"/>
    <col min="5127" max="5127" width="4.7109375" style="171" customWidth="1"/>
    <col min="5128" max="5129" width="9.28515625" style="171" customWidth="1"/>
    <col min="5130" max="5376" width="11.42578125" style="171"/>
    <col min="5377" max="5377" width="2.85546875" style="171" customWidth="1"/>
    <col min="5378" max="5378" width="11.42578125" style="171"/>
    <col min="5379" max="5379" width="26.42578125" style="171" customWidth="1"/>
    <col min="5380" max="5380" width="6.42578125" style="171" customWidth="1"/>
    <col min="5381" max="5382" width="9.28515625" style="171" customWidth="1"/>
    <col min="5383" max="5383" width="4.7109375" style="171" customWidth="1"/>
    <col min="5384" max="5385" width="9.28515625" style="171" customWidth="1"/>
    <col min="5386" max="5632" width="11.42578125" style="171"/>
    <col min="5633" max="5633" width="2.85546875" style="171" customWidth="1"/>
    <col min="5634" max="5634" width="11.42578125" style="171"/>
    <col min="5635" max="5635" width="26.42578125" style="171" customWidth="1"/>
    <col min="5636" max="5636" width="6.42578125" style="171" customWidth="1"/>
    <col min="5637" max="5638" width="9.28515625" style="171" customWidth="1"/>
    <col min="5639" max="5639" width="4.7109375" style="171" customWidth="1"/>
    <col min="5640" max="5641" width="9.28515625" style="171" customWidth="1"/>
    <col min="5642" max="5888" width="11.42578125" style="171"/>
    <col min="5889" max="5889" width="2.85546875" style="171" customWidth="1"/>
    <col min="5890" max="5890" width="11.42578125" style="171"/>
    <col min="5891" max="5891" width="26.42578125" style="171" customWidth="1"/>
    <col min="5892" max="5892" width="6.42578125" style="171" customWidth="1"/>
    <col min="5893" max="5894" width="9.28515625" style="171" customWidth="1"/>
    <col min="5895" max="5895" width="4.7109375" style="171" customWidth="1"/>
    <col min="5896" max="5897" width="9.28515625" style="171" customWidth="1"/>
    <col min="5898" max="6144" width="11.42578125" style="171"/>
    <col min="6145" max="6145" width="2.85546875" style="171" customWidth="1"/>
    <col min="6146" max="6146" width="11.42578125" style="171"/>
    <col min="6147" max="6147" width="26.42578125" style="171" customWidth="1"/>
    <col min="6148" max="6148" width="6.42578125" style="171" customWidth="1"/>
    <col min="6149" max="6150" width="9.28515625" style="171" customWidth="1"/>
    <col min="6151" max="6151" width="4.7109375" style="171" customWidth="1"/>
    <col min="6152" max="6153" width="9.28515625" style="171" customWidth="1"/>
    <col min="6154" max="6400" width="11.42578125" style="171"/>
    <col min="6401" max="6401" width="2.85546875" style="171" customWidth="1"/>
    <col min="6402" max="6402" width="11.42578125" style="171"/>
    <col min="6403" max="6403" width="26.42578125" style="171" customWidth="1"/>
    <col min="6404" max="6404" width="6.42578125" style="171" customWidth="1"/>
    <col min="6405" max="6406" width="9.28515625" style="171" customWidth="1"/>
    <col min="6407" max="6407" width="4.7109375" style="171" customWidth="1"/>
    <col min="6408" max="6409" width="9.28515625" style="171" customWidth="1"/>
    <col min="6410" max="6656" width="11.42578125" style="171"/>
    <col min="6657" max="6657" width="2.85546875" style="171" customWidth="1"/>
    <col min="6658" max="6658" width="11.42578125" style="171"/>
    <col min="6659" max="6659" width="26.42578125" style="171" customWidth="1"/>
    <col min="6660" max="6660" width="6.42578125" style="171" customWidth="1"/>
    <col min="6661" max="6662" width="9.28515625" style="171" customWidth="1"/>
    <col min="6663" max="6663" width="4.7109375" style="171" customWidth="1"/>
    <col min="6664" max="6665" width="9.28515625" style="171" customWidth="1"/>
    <col min="6666" max="6912" width="11.42578125" style="171"/>
    <col min="6913" max="6913" width="2.85546875" style="171" customWidth="1"/>
    <col min="6914" max="6914" width="11.42578125" style="171"/>
    <col min="6915" max="6915" width="26.42578125" style="171" customWidth="1"/>
    <col min="6916" max="6916" width="6.42578125" style="171" customWidth="1"/>
    <col min="6917" max="6918" width="9.28515625" style="171" customWidth="1"/>
    <col min="6919" max="6919" width="4.7109375" style="171" customWidth="1"/>
    <col min="6920" max="6921" width="9.28515625" style="171" customWidth="1"/>
    <col min="6922" max="7168" width="11.42578125" style="171"/>
    <col min="7169" max="7169" width="2.85546875" style="171" customWidth="1"/>
    <col min="7170" max="7170" width="11.42578125" style="171"/>
    <col min="7171" max="7171" width="26.42578125" style="171" customWidth="1"/>
    <col min="7172" max="7172" width="6.42578125" style="171" customWidth="1"/>
    <col min="7173" max="7174" width="9.28515625" style="171" customWidth="1"/>
    <col min="7175" max="7175" width="4.7109375" style="171" customWidth="1"/>
    <col min="7176" max="7177" width="9.28515625" style="171" customWidth="1"/>
    <col min="7178" max="7424" width="11.42578125" style="171"/>
    <col min="7425" max="7425" width="2.85546875" style="171" customWidth="1"/>
    <col min="7426" max="7426" width="11.42578125" style="171"/>
    <col min="7427" max="7427" width="26.42578125" style="171" customWidth="1"/>
    <col min="7428" max="7428" width="6.42578125" style="171" customWidth="1"/>
    <col min="7429" max="7430" width="9.28515625" style="171" customWidth="1"/>
    <col min="7431" max="7431" width="4.7109375" style="171" customWidth="1"/>
    <col min="7432" max="7433" width="9.28515625" style="171" customWidth="1"/>
    <col min="7434" max="7680" width="11.42578125" style="171"/>
    <col min="7681" max="7681" width="2.85546875" style="171" customWidth="1"/>
    <col min="7682" max="7682" width="11.42578125" style="171"/>
    <col min="7683" max="7683" width="26.42578125" style="171" customWidth="1"/>
    <col min="7684" max="7684" width="6.42578125" style="171" customWidth="1"/>
    <col min="7685" max="7686" width="9.28515625" style="171" customWidth="1"/>
    <col min="7687" max="7687" width="4.7109375" style="171" customWidth="1"/>
    <col min="7688" max="7689" width="9.28515625" style="171" customWidth="1"/>
    <col min="7690" max="7936" width="11.42578125" style="171"/>
    <col min="7937" max="7937" width="2.85546875" style="171" customWidth="1"/>
    <col min="7938" max="7938" width="11.42578125" style="171"/>
    <col min="7939" max="7939" width="26.42578125" style="171" customWidth="1"/>
    <col min="7940" max="7940" width="6.42578125" style="171" customWidth="1"/>
    <col min="7941" max="7942" width="9.28515625" style="171" customWidth="1"/>
    <col min="7943" max="7943" width="4.7109375" style="171" customWidth="1"/>
    <col min="7944" max="7945" width="9.28515625" style="171" customWidth="1"/>
    <col min="7946" max="8192" width="11.42578125" style="171"/>
    <col min="8193" max="8193" width="2.85546875" style="171" customWidth="1"/>
    <col min="8194" max="8194" width="11.42578125" style="171"/>
    <col min="8195" max="8195" width="26.42578125" style="171" customWidth="1"/>
    <col min="8196" max="8196" width="6.42578125" style="171" customWidth="1"/>
    <col min="8197" max="8198" width="9.28515625" style="171" customWidth="1"/>
    <col min="8199" max="8199" width="4.7109375" style="171" customWidth="1"/>
    <col min="8200" max="8201" width="9.28515625" style="171" customWidth="1"/>
    <col min="8202" max="8448" width="11.42578125" style="171"/>
    <col min="8449" max="8449" width="2.85546875" style="171" customWidth="1"/>
    <col min="8450" max="8450" width="11.42578125" style="171"/>
    <col min="8451" max="8451" width="26.42578125" style="171" customWidth="1"/>
    <col min="8452" max="8452" width="6.42578125" style="171" customWidth="1"/>
    <col min="8453" max="8454" width="9.28515625" style="171" customWidth="1"/>
    <col min="8455" max="8455" width="4.7109375" style="171" customWidth="1"/>
    <col min="8456" max="8457" width="9.28515625" style="171" customWidth="1"/>
    <col min="8458" max="8704" width="11.42578125" style="171"/>
    <col min="8705" max="8705" width="2.85546875" style="171" customWidth="1"/>
    <col min="8706" max="8706" width="11.42578125" style="171"/>
    <col min="8707" max="8707" width="26.42578125" style="171" customWidth="1"/>
    <col min="8708" max="8708" width="6.42578125" style="171" customWidth="1"/>
    <col min="8709" max="8710" width="9.28515625" style="171" customWidth="1"/>
    <col min="8711" max="8711" width="4.7109375" style="171" customWidth="1"/>
    <col min="8712" max="8713" width="9.28515625" style="171" customWidth="1"/>
    <col min="8714" max="8960" width="11.42578125" style="171"/>
    <col min="8961" max="8961" width="2.85546875" style="171" customWidth="1"/>
    <col min="8962" max="8962" width="11.42578125" style="171"/>
    <col min="8963" max="8963" width="26.42578125" style="171" customWidth="1"/>
    <col min="8964" max="8964" width="6.42578125" style="171" customWidth="1"/>
    <col min="8965" max="8966" width="9.28515625" style="171" customWidth="1"/>
    <col min="8967" max="8967" width="4.7109375" style="171" customWidth="1"/>
    <col min="8968" max="8969" width="9.28515625" style="171" customWidth="1"/>
    <col min="8970" max="9216" width="11.42578125" style="171"/>
    <col min="9217" max="9217" width="2.85546875" style="171" customWidth="1"/>
    <col min="9218" max="9218" width="11.42578125" style="171"/>
    <col min="9219" max="9219" width="26.42578125" style="171" customWidth="1"/>
    <col min="9220" max="9220" width="6.42578125" style="171" customWidth="1"/>
    <col min="9221" max="9222" width="9.28515625" style="171" customWidth="1"/>
    <col min="9223" max="9223" width="4.7109375" style="171" customWidth="1"/>
    <col min="9224" max="9225" width="9.28515625" style="171" customWidth="1"/>
    <col min="9226" max="9472" width="11.42578125" style="171"/>
    <col min="9473" max="9473" width="2.85546875" style="171" customWidth="1"/>
    <col min="9474" max="9474" width="11.42578125" style="171"/>
    <col min="9475" max="9475" width="26.42578125" style="171" customWidth="1"/>
    <col min="9476" max="9476" width="6.42578125" style="171" customWidth="1"/>
    <col min="9477" max="9478" width="9.28515625" style="171" customWidth="1"/>
    <col min="9479" max="9479" width="4.7109375" style="171" customWidth="1"/>
    <col min="9480" max="9481" width="9.28515625" style="171" customWidth="1"/>
    <col min="9482" max="9728" width="11.42578125" style="171"/>
    <col min="9729" max="9729" width="2.85546875" style="171" customWidth="1"/>
    <col min="9730" max="9730" width="11.42578125" style="171"/>
    <col min="9731" max="9731" width="26.42578125" style="171" customWidth="1"/>
    <col min="9732" max="9732" width="6.42578125" style="171" customWidth="1"/>
    <col min="9733" max="9734" width="9.28515625" style="171" customWidth="1"/>
    <col min="9735" max="9735" width="4.7109375" style="171" customWidth="1"/>
    <col min="9736" max="9737" width="9.28515625" style="171" customWidth="1"/>
    <col min="9738" max="9984" width="11.42578125" style="171"/>
    <col min="9985" max="9985" width="2.85546875" style="171" customWidth="1"/>
    <col min="9986" max="9986" width="11.42578125" style="171"/>
    <col min="9987" max="9987" width="26.42578125" style="171" customWidth="1"/>
    <col min="9988" max="9988" width="6.42578125" style="171" customWidth="1"/>
    <col min="9989" max="9990" width="9.28515625" style="171" customWidth="1"/>
    <col min="9991" max="9991" width="4.7109375" style="171" customWidth="1"/>
    <col min="9992" max="9993" width="9.28515625" style="171" customWidth="1"/>
    <col min="9994" max="10240" width="11.42578125" style="171"/>
    <col min="10241" max="10241" width="2.85546875" style="171" customWidth="1"/>
    <col min="10242" max="10242" width="11.42578125" style="171"/>
    <col min="10243" max="10243" width="26.42578125" style="171" customWidth="1"/>
    <col min="10244" max="10244" width="6.42578125" style="171" customWidth="1"/>
    <col min="10245" max="10246" width="9.28515625" style="171" customWidth="1"/>
    <col min="10247" max="10247" width="4.7109375" style="171" customWidth="1"/>
    <col min="10248" max="10249" width="9.28515625" style="171" customWidth="1"/>
    <col min="10250" max="10496" width="11.42578125" style="171"/>
    <col min="10497" max="10497" width="2.85546875" style="171" customWidth="1"/>
    <col min="10498" max="10498" width="11.42578125" style="171"/>
    <col min="10499" max="10499" width="26.42578125" style="171" customWidth="1"/>
    <col min="10500" max="10500" width="6.42578125" style="171" customWidth="1"/>
    <col min="10501" max="10502" width="9.28515625" style="171" customWidth="1"/>
    <col min="10503" max="10503" width="4.7109375" style="171" customWidth="1"/>
    <col min="10504" max="10505" width="9.28515625" style="171" customWidth="1"/>
    <col min="10506" max="10752" width="11.42578125" style="171"/>
    <col min="10753" max="10753" width="2.85546875" style="171" customWidth="1"/>
    <col min="10754" max="10754" width="11.42578125" style="171"/>
    <col min="10755" max="10755" width="26.42578125" style="171" customWidth="1"/>
    <col min="10756" max="10756" width="6.42578125" style="171" customWidth="1"/>
    <col min="10757" max="10758" width="9.28515625" style="171" customWidth="1"/>
    <col min="10759" max="10759" width="4.7109375" style="171" customWidth="1"/>
    <col min="10760" max="10761" width="9.28515625" style="171" customWidth="1"/>
    <col min="10762" max="11008" width="11.42578125" style="171"/>
    <col min="11009" max="11009" width="2.85546875" style="171" customWidth="1"/>
    <col min="11010" max="11010" width="11.42578125" style="171"/>
    <col min="11011" max="11011" width="26.42578125" style="171" customWidth="1"/>
    <col min="11012" max="11012" width="6.42578125" style="171" customWidth="1"/>
    <col min="11013" max="11014" width="9.28515625" style="171" customWidth="1"/>
    <col min="11015" max="11015" width="4.7109375" style="171" customWidth="1"/>
    <col min="11016" max="11017" width="9.28515625" style="171" customWidth="1"/>
    <col min="11018" max="11264" width="11.42578125" style="171"/>
    <col min="11265" max="11265" width="2.85546875" style="171" customWidth="1"/>
    <col min="11266" max="11266" width="11.42578125" style="171"/>
    <col min="11267" max="11267" width="26.42578125" style="171" customWidth="1"/>
    <col min="11268" max="11268" width="6.42578125" style="171" customWidth="1"/>
    <col min="11269" max="11270" width="9.28515625" style="171" customWidth="1"/>
    <col min="11271" max="11271" width="4.7109375" style="171" customWidth="1"/>
    <col min="11272" max="11273" width="9.28515625" style="171" customWidth="1"/>
    <col min="11274" max="11520" width="11.42578125" style="171"/>
    <col min="11521" max="11521" width="2.85546875" style="171" customWidth="1"/>
    <col min="11522" max="11522" width="11.42578125" style="171"/>
    <col min="11523" max="11523" width="26.42578125" style="171" customWidth="1"/>
    <col min="11524" max="11524" width="6.42578125" style="171" customWidth="1"/>
    <col min="11525" max="11526" width="9.28515625" style="171" customWidth="1"/>
    <col min="11527" max="11527" width="4.7109375" style="171" customWidth="1"/>
    <col min="11528" max="11529" width="9.28515625" style="171" customWidth="1"/>
    <col min="11530" max="11776" width="11.42578125" style="171"/>
    <col min="11777" max="11777" width="2.85546875" style="171" customWidth="1"/>
    <col min="11778" max="11778" width="11.42578125" style="171"/>
    <col min="11779" max="11779" width="26.42578125" style="171" customWidth="1"/>
    <col min="11780" max="11780" width="6.42578125" style="171" customWidth="1"/>
    <col min="11781" max="11782" width="9.28515625" style="171" customWidth="1"/>
    <col min="11783" max="11783" width="4.7109375" style="171" customWidth="1"/>
    <col min="11784" max="11785" width="9.28515625" style="171" customWidth="1"/>
    <col min="11786" max="12032" width="11.42578125" style="171"/>
    <col min="12033" max="12033" width="2.85546875" style="171" customWidth="1"/>
    <col min="12034" max="12034" width="11.42578125" style="171"/>
    <col min="12035" max="12035" width="26.42578125" style="171" customWidth="1"/>
    <col min="12036" max="12036" width="6.42578125" style="171" customWidth="1"/>
    <col min="12037" max="12038" width="9.28515625" style="171" customWidth="1"/>
    <col min="12039" max="12039" width="4.7109375" style="171" customWidth="1"/>
    <col min="12040" max="12041" width="9.28515625" style="171" customWidth="1"/>
    <col min="12042" max="12288" width="11.42578125" style="171"/>
    <col min="12289" max="12289" width="2.85546875" style="171" customWidth="1"/>
    <col min="12290" max="12290" width="11.42578125" style="171"/>
    <col min="12291" max="12291" width="26.42578125" style="171" customWidth="1"/>
    <col min="12292" max="12292" width="6.42578125" style="171" customWidth="1"/>
    <col min="12293" max="12294" width="9.28515625" style="171" customWidth="1"/>
    <col min="12295" max="12295" width="4.7109375" style="171" customWidth="1"/>
    <col min="12296" max="12297" width="9.28515625" style="171" customWidth="1"/>
    <col min="12298" max="12544" width="11.42578125" style="171"/>
    <col min="12545" max="12545" width="2.85546875" style="171" customWidth="1"/>
    <col min="12546" max="12546" width="11.42578125" style="171"/>
    <col min="12547" max="12547" width="26.42578125" style="171" customWidth="1"/>
    <col min="12548" max="12548" width="6.42578125" style="171" customWidth="1"/>
    <col min="12549" max="12550" width="9.28515625" style="171" customWidth="1"/>
    <col min="12551" max="12551" width="4.7109375" style="171" customWidth="1"/>
    <col min="12552" max="12553" width="9.28515625" style="171" customWidth="1"/>
    <col min="12554" max="12800" width="11.42578125" style="171"/>
    <col min="12801" max="12801" width="2.85546875" style="171" customWidth="1"/>
    <col min="12802" max="12802" width="11.42578125" style="171"/>
    <col min="12803" max="12803" width="26.42578125" style="171" customWidth="1"/>
    <col min="12804" max="12804" width="6.42578125" style="171" customWidth="1"/>
    <col min="12805" max="12806" width="9.28515625" style="171" customWidth="1"/>
    <col min="12807" max="12807" width="4.7109375" style="171" customWidth="1"/>
    <col min="12808" max="12809" width="9.28515625" style="171" customWidth="1"/>
    <col min="12810" max="13056" width="11.42578125" style="171"/>
    <col min="13057" max="13057" width="2.85546875" style="171" customWidth="1"/>
    <col min="13058" max="13058" width="11.42578125" style="171"/>
    <col min="13059" max="13059" width="26.42578125" style="171" customWidth="1"/>
    <col min="13060" max="13060" width="6.42578125" style="171" customWidth="1"/>
    <col min="13061" max="13062" width="9.28515625" style="171" customWidth="1"/>
    <col min="13063" max="13063" width="4.7109375" style="171" customWidth="1"/>
    <col min="13064" max="13065" width="9.28515625" style="171" customWidth="1"/>
    <col min="13066" max="13312" width="11.42578125" style="171"/>
    <col min="13313" max="13313" width="2.85546875" style="171" customWidth="1"/>
    <col min="13314" max="13314" width="11.42578125" style="171"/>
    <col min="13315" max="13315" width="26.42578125" style="171" customWidth="1"/>
    <col min="13316" max="13316" width="6.42578125" style="171" customWidth="1"/>
    <col min="13317" max="13318" width="9.28515625" style="171" customWidth="1"/>
    <col min="13319" max="13319" width="4.7109375" style="171" customWidth="1"/>
    <col min="13320" max="13321" width="9.28515625" style="171" customWidth="1"/>
    <col min="13322" max="13568" width="11.42578125" style="171"/>
    <col min="13569" max="13569" width="2.85546875" style="171" customWidth="1"/>
    <col min="13570" max="13570" width="11.42578125" style="171"/>
    <col min="13571" max="13571" width="26.42578125" style="171" customWidth="1"/>
    <col min="13572" max="13572" width="6.42578125" style="171" customWidth="1"/>
    <col min="13573" max="13574" width="9.28515625" style="171" customWidth="1"/>
    <col min="13575" max="13575" width="4.7109375" style="171" customWidth="1"/>
    <col min="13576" max="13577" width="9.28515625" style="171" customWidth="1"/>
    <col min="13578" max="13824" width="11.42578125" style="171"/>
    <col min="13825" max="13825" width="2.85546875" style="171" customWidth="1"/>
    <col min="13826" max="13826" width="11.42578125" style="171"/>
    <col min="13827" max="13827" width="26.42578125" style="171" customWidth="1"/>
    <col min="13828" max="13828" width="6.42578125" style="171" customWidth="1"/>
    <col min="13829" max="13830" width="9.28515625" style="171" customWidth="1"/>
    <col min="13831" max="13831" width="4.7109375" style="171" customWidth="1"/>
    <col min="13832" max="13833" width="9.28515625" style="171" customWidth="1"/>
    <col min="13834" max="14080" width="11.42578125" style="171"/>
    <col min="14081" max="14081" width="2.85546875" style="171" customWidth="1"/>
    <col min="14082" max="14082" width="11.42578125" style="171"/>
    <col min="14083" max="14083" width="26.42578125" style="171" customWidth="1"/>
    <col min="14084" max="14084" width="6.42578125" style="171" customWidth="1"/>
    <col min="14085" max="14086" width="9.28515625" style="171" customWidth="1"/>
    <col min="14087" max="14087" width="4.7109375" style="171" customWidth="1"/>
    <col min="14088" max="14089" width="9.28515625" style="171" customWidth="1"/>
    <col min="14090" max="14336" width="11.42578125" style="171"/>
    <col min="14337" max="14337" width="2.85546875" style="171" customWidth="1"/>
    <col min="14338" max="14338" width="11.42578125" style="171"/>
    <col min="14339" max="14339" width="26.42578125" style="171" customWidth="1"/>
    <col min="14340" max="14340" width="6.42578125" style="171" customWidth="1"/>
    <col min="14341" max="14342" width="9.28515625" style="171" customWidth="1"/>
    <col min="14343" max="14343" width="4.7109375" style="171" customWidth="1"/>
    <col min="14344" max="14345" width="9.28515625" style="171" customWidth="1"/>
    <col min="14346" max="14592" width="11.42578125" style="171"/>
    <col min="14593" max="14593" width="2.85546875" style="171" customWidth="1"/>
    <col min="14594" max="14594" width="11.42578125" style="171"/>
    <col min="14595" max="14595" width="26.42578125" style="171" customWidth="1"/>
    <col min="14596" max="14596" width="6.42578125" style="171" customWidth="1"/>
    <col min="14597" max="14598" width="9.28515625" style="171" customWidth="1"/>
    <col min="14599" max="14599" width="4.7109375" style="171" customWidth="1"/>
    <col min="14600" max="14601" width="9.28515625" style="171" customWidth="1"/>
    <col min="14602" max="14848" width="11.42578125" style="171"/>
    <col min="14849" max="14849" width="2.85546875" style="171" customWidth="1"/>
    <col min="14850" max="14850" width="11.42578125" style="171"/>
    <col min="14851" max="14851" width="26.42578125" style="171" customWidth="1"/>
    <col min="14852" max="14852" width="6.42578125" style="171" customWidth="1"/>
    <col min="14853" max="14854" width="9.28515625" style="171" customWidth="1"/>
    <col min="14855" max="14855" width="4.7109375" style="171" customWidth="1"/>
    <col min="14856" max="14857" width="9.28515625" style="171" customWidth="1"/>
    <col min="14858" max="15104" width="11.42578125" style="171"/>
    <col min="15105" max="15105" width="2.85546875" style="171" customWidth="1"/>
    <col min="15106" max="15106" width="11.42578125" style="171"/>
    <col min="15107" max="15107" width="26.42578125" style="171" customWidth="1"/>
    <col min="15108" max="15108" width="6.42578125" style="171" customWidth="1"/>
    <col min="15109" max="15110" width="9.28515625" style="171" customWidth="1"/>
    <col min="15111" max="15111" width="4.7109375" style="171" customWidth="1"/>
    <col min="15112" max="15113" width="9.28515625" style="171" customWidth="1"/>
    <col min="15114" max="15360" width="11.42578125" style="171"/>
    <col min="15361" max="15361" width="2.85546875" style="171" customWidth="1"/>
    <col min="15362" max="15362" width="11.42578125" style="171"/>
    <col min="15363" max="15363" width="26.42578125" style="171" customWidth="1"/>
    <col min="15364" max="15364" width="6.42578125" style="171" customWidth="1"/>
    <col min="15365" max="15366" width="9.28515625" style="171" customWidth="1"/>
    <col min="15367" max="15367" width="4.7109375" style="171" customWidth="1"/>
    <col min="15368" max="15369" width="9.28515625" style="171" customWidth="1"/>
    <col min="15370" max="15616" width="11.42578125" style="171"/>
    <col min="15617" max="15617" width="2.85546875" style="171" customWidth="1"/>
    <col min="15618" max="15618" width="11.42578125" style="171"/>
    <col min="15619" max="15619" width="26.42578125" style="171" customWidth="1"/>
    <col min="15620" max="15620" width="6.42578125" style="171" customWidth="1"/>
    <col min="15621" max="15622" width="9.28515625" style="171" customWidth="1"/>
    <col min="15623" max="15623" width="4.7109375" style="171" customWidth="1"/>
    <col min="15624" max="15625" width="9.28515625" style="171" customWidth="1"/>
    <col min="15626" max="15872" width="11.42578125" style="171"/>
    <col min="15873" max="15873" width="2.85546875" style="171" customWidth="1"/>
    <col min="15874" max="15874" width="11.42578125" style="171"/>
    <col min="15875" max="15875" width="26.42578125" style="171" customWidth="1"/>
    <col min="15876" max="15876" width="6.42578125" style="171" customWidth="1"/>
    <col min="15877" max="15878" width="9.28515625" style="171" customWidth="1"/>
    <col min="15879" max="15879" width="4.7109375" style="171" customWidth="1"/>
    <col min="15880" max="15881" width="9.28515625" style="171" customWidth="1"/>
    <col min="15882" max="16128" width="11.42578125" style="171"/>
    <col min="16129" max="16129" width="2.85546875" style="171" customWidth="1"/>
    <col min="16130" max="16130" width="11.42578125" style="171"/>
    <col min="16131" max="16131" width="26.42578125" style="171" customWidth="1"/>
    <col min="16132" max="16132" width="6.42578125" style="171" customWidth="1"/>
    <col min="16133" max="16134" width="9.28515625" style="171" customWidth="1"/>
    <col min="16135" max="16135" width="4.7109375" style="171" customWidth="1"/>
    <col min="16136" max="16137" width="9.28515625" style="171" customWidth="1"/>
    <col min="16138" max="16384" width="11.42578125" style="171"/>
  </cols>
  <sheetData>
    <row r="1" spans="1:21" ht="16.5" customHeight="1" x14ac:dyDescent="0.2">
      <c r="A1" s="580" t="s">
        <v>287</v>
      </c>
      <c r="B1" s="580"/>
      <c r="C1" s="580"/>
      <c r="D1" s="580"/>
      <c r="E1" s="580"/>
      <c r="F1" s="580"/>
      <c r="G1" s="580"/>
      <c r="H1" s="580"/>
      <c r="I1" s="580"/>
      <c r="J1" s="580"/>
      <c r="K1" s="160"/>
      <c r="L1" s="160"/>
    </row>
    <row r="2" spans="1:21" ht="20.25" customHeight="1" x14ac:dyDescent="0.2">
      <c r="A2" s="580"/>
      <c r="B2" s="580"/>
      <c r="C2" s="580"/>
      <c r="D2" s="580"/>
      <c r="E2" s="580"/>
      <c r="F2" s="580"/>
      <c r="G2" s="580"/>
      <c r="H2" s="580"/>
      <c r="I2" s="580"/>
      <c r="J2" s="580"/>
      <c r="K2" s="176"/>
      <c r="L2" s="176"/>
    </row>
    <row r="3" spans="1:21" ht="18.75" customHeight="1" x14ac:dyDescent="0.2">
      <c r="B3" s="581">
        <f>'Instructions + formulaire'!C64</f>
        <v>0</v>
      </c>
      <c r="C3" s="581"/>
      <c r="F3" s="609"/>
      <c r="G3" s="609"/>
      <c r="H3" s="609"/>
      <c r="I3" s="609"/>
      <c r="J3" s="609"/>
    </row>
    <row r="4" spans="1:21" ht="6" customHeight="1" thickBot="1" x14ac:dyDescent="0.25">
      <c r="G4" s="526"/>
      <c r="H4" s="526"/>
      <c r="I4" s="526"/>
      <c r="J4" s="526"/>
    </row>
    <row r="5" spans="1:21" x14ac:dyDescent="0.2">
      <c r="A5" s="610" t="s">
        <v>3</v>
      </c>
      <c r="B5" s="611"/>
      <c r="C5" s="612"/>
      <c r="D5" s="616" t="s">
        <v>246</v>
      </c>
      <c r="E5" s="177" t="s">
        <v>4</v>
      </c>
      <c r="F5" s="177" t="s">
        <v>5</v>
      </c>
      <c r="G5" s="616" t="s">
        <v>7</v>
      </c>
      <c r="H5" s="97" t="s">
        <v>51</v>
      </c>
      <c r="I5" s="97" t="s">
        <v>6</v>
      </c>
      <c r="J5" s="178" t="s">
        <v>51</v>
      </c>
    </row>
    <row r="6" spans="1:21" ht="12.75" thickBot="1" x14ac:dyDescent="0.25">
      <c r="A6" s="613"/>
      <c r="B6" s="614"/>
      <c r="C6" s="615"/>
      <c r="D6" s="617"/>
      <c r="E6" s="96"/>
      <c r="F6" s="96"/>
      <c r="G6" s="617"/>
      <c r="H6" s="96" t="s">
        <v>1</v>
      </c>
      <c r="I6" s="96"/>
      <c r="J6" s="179" t="s">
        <v>0</v>
      </c>
    </row>
    <row r="7" spans="1:21" x14ac:dyDescent="0.2">
      <c r="A7" s="601" t="s">
        <v>78</v>
      </c>
      <c r="B7" s="602"/>
      <c r="C7" s="603"/>
      <c r="D7" s="97"/>
      <c r="E7" s="97"/>
      <c r="F7" s="97"/>
      <c r="G7" s="98"/>
      <c r="H7" s="97"/>
      <c r="I7" s="97"/>
      <c r="J7" s="97"/>
      <c r="K7" s="180" t="s">
        <v>115</v>
      </c>
    </row>
    <row r="8" spans="1:21" x14ac:dyDescent="0.2">
      <c r="A8" s="141">
        <v>1</v>
      </c>
      <c r="B8" s="593"/>
      <c r="C8" s="594"/>
      <c r="D8" s="105"/>
      <c r="E8" s="25"/>
      <c r="F8" s="25"/>
      <c r="G8" s="26"/>
      <c r="H8" s="27"/>
      <c r="I8" s="27"/>
      <c r="J8" s="135">
        <f t="shared" ref="J8:J12" si="0">$G8*$H8+$I8</f>
        <v>0</v>
      </c>
      <c r="K8" s="171" t="e">
        <f>H8/D8</f>
        <v>#DIV/0!</v>
      </c>
    </row>
    <row r="9" spans="1:21" x14ac:dyDescent="0.2">
      <c r="A9" s="141">
        <v>2</v>
      </c>
      <c r="B9" s="593"/>
      <c r="C9" s="594"/>
      <c r="D9" s="105"/>
      <c r="E9" s="25"/>
      <c r="F9" s="25"/>
      <c r="G9" s="26"/>
      <c r="H9" s="27"/>
      <c r="I9" s="27"/>
      <c r="J9" s="135">
        <f t="shared" si="0"/>
        <v>0</v>
      </c>
      <c r="K9" s="171" t="e">
        <f t="shared" ref="K9:K12" si="1">H9/D9</f>
        <v>#DIV/0!</v>
      </c>
    </row>
    <row r="10" spans="1:21" x14ac:dyDescent="0.2">
      <c r="A10" s="141">
        <v>3</v>
      </c>
      <c r="B10" s="524"/>
      <c r="C10" s="525"/>
      <c r="D10" s="105"/>
      <c r="E10" s="25"/>
      <c r="F10" s="25"/>
      <c r="G10" s="26"/>
      <c r="H10" s="27"/>
      <c r="I10" s="27"/>
      <c r="J10" s="135">
        <f t="shared" si="0"/>
        <v>0</v>
      </c>
      <c r="K10" s="171" t="e">
        <f t="shared" si="1"/>
        <v>#DIV/0!</v>
      </c>
    </row>
    <row r="11" spans="1:21" x14ac:dyDescent="0.2">
      <c r="A11" s="141">
        <v>4</v>
      </c>
      <c r="B11" s="607"/>
      <c r="C11" s="608"/>
      <c r="D11" s="105"/>
      <c r="E11" s="142"/>
      <c r="F11" s="142"/>
      <c r="G11" s="143"/>
      <c r="H11" s="27"/>
      <c r="I11" s="27"/>
      <c r="J11" s="135">
        <f t="shared" si="0"/>
        <v>0</v>
      </c>
      <c r="K11" s="171" t="e">
        <f t="shared" si="1"/>
        <v>#DIV/0!</v>
      </c>
    </row>
    <row r="12" spans="1:21" x14ac:dyDescent="0.2">
      <c r="A12" s="141">
        <v>5</v>
      </c>
      <c r="B12" s="593"/>
      <c r="C12" s="593"/>
      <c r="D12" s="105"/>
      <c r="E12" s="142"/>
      <c r="F12" s="142"/>
      <c r="G12" s="143"/>
      <c r="H12" s="27"/>
      <c r="I12" s="27"/>
      <c r="J12" s="135">
        <f t="shared" si="0"/>
        <v>0</v>
      </c>
      <c r="K12" s="171" t="e">
        <f t="shared" si="1"/>
        <v>#DIV/0!</v>
      </c>
    </row>
    <row r="13" spans="1:21" ht="12.75" customHeight="1" thickBot="1" x14ac:dyDescent="0.25">
      <c r="A13" s="604" t="s">
        <v>249</v>
      </c>
      <c r="B13" s="605"/>
      <c r="C13" s="606"/>
      <c r="D13" s="134">
        <f>IF(B8="",,(D8/12*G8)+(D9/12*G9)+(D10/12*G10)+(D11/12*G11)+(D12/12*G12))</f>
        <v>0</v>
      </c>
      <c r="E13" s="100"/>
      <c r="F13" s="100"/>
      <c r="G13" s="101"/>
      <c r="H13" s="102"/>
      <c r="I13" s="102"/>
      <c r="J13" s="133">
        <f>SUM(J8:J12)</f>
        <v>0</v>
      </c>
    </row>
    <row r="14" spans="1:21" x14ac:dyDescent="0.2">
      <c r="A14" s="601" t="s">
        <v>79</v>
      </c>
      <c r="B14" s="602"/>
      <c r="C14" s="603"/>
      <c r="D14" s="96"/>
      <c r="E14" s="96"/>
      <c r="F14" s="96"/>
      <c r="G14" s="67"/>
      <c r="H14" s="103"/>
      <c r="I14" s="103"/>
      <c r="J14" s="104"/>
      <c r="K14" s="180"/>
    </row>
    <row r="15" spans="1:21" x14ac:dyDescent="0.2">
      <c r="A15" s="141">
        <v>1</v>
      </c>
      <c r="B15" s="593"/>
      <c r="C15" s="594"/>
      <c r="D15" s="105"/>
      <c r="E15" s="25"/>
      <c r="F15" s="25"/>
      <c r="G15" s="26"/>
      <c r="H15" s="27"/>
      <c r="I15" s="27"/>
      <c r="J15" s="135">
        <f t="shared" ref="J15:J44" si="2">$G15*$H15+$I15</f>
        <v>0</v>
      </c>
      <c r="K15" s="171" t="e">
        <f>H15/D15</f>
        <v>#DIV/0!</v>
      </c>
      <c r="O15" s="182"/>
    </row>
    <row r="16" spans="1:21" x14ac:dyDescent="0.2">
      <c r="A16" s="141">
        <v>2</v>
      </c>
      <c r="B16" s="593"/>
      <c r="C16" s="594"/>
      <c r="D16" s="105"/>
      <c r="E16" s="25"/>
      <c r="F16" s="25"/>
      <c r="G16" s="26"/>
      <c r="H16" s="27"/>
      <c r="I16" s="27"/>
      <c r="J16" s="135">
        <f t="shared" si="2"/>
        <v>0</v>
      </c>
      <c r="K16" s="171" t="e">
        <f>H16/D16</f>
        <v>#DIV/0!</v>
      </c>
      <c r="R16" s="183"/>
      <c r="T16" s="183"/>
      <c r="U16" s="183"/>
    </row>
    <row r="17" spans="1:21" x14ac:dyDescent="0.2">
      <c r="A17" s="141">
        <v>3</v>
      </c>
      <c r="B17" s="593"/>
      <c r="C17" s="594"/>
      <c r="D17" s="105"/>
      <c r="E17" s="25"/>
      <c r="F17" s="25"/>
      <c r="G17" s="26"/>
      <c r="H17" s="27"/>
      <c r="I17" s="27"/>
      <c r="J17" s="135">
        <f t="shared" si="2"/>
        <v>0</v>
      </c>
      <c r="K17" s="181" t="e">
        <f>H17/D17</f>
        <v>#DIV/0!</v>
      </c>
      <c r="R17" s="183"/>
      <c r="T17" s="183"/>
      <c r="U17" s="183"/>
    </row>
    <row r="18" spans="1:21" x14ac:dyDescent="0.2">
      <c r="A18" s="141">
        <v>4</v>
      </c>
      <c r="B18" s="593"/>
      <c r="C18" s="594"/>
      <c r="D18" s="105"/>
      <c r="E18" s="25"/>
      <c r="F18" s="25"/>
      <c r="G18" s="26"/>
      <c r="H18" s="27"/>
      <c r="I18" s="27"/>
      <c r="J18" s="135">
        <f t="shared" si="2"/>
        <v>0</v>
      </c>
      <c r="K18" s="181" t="e">
        <f t="shared" ref="K18:K44" si="3">H18/D18</f>
        <v>#DIV/0!</v>
      </c>
      <c r="P18" s="183"/>
      <c r="R18" s="183"/>
      <c r="T18" s="183"/>
      <c r="U18" s="183"/>
    </row>
    <row r="19" spans="1:21" x14ac:dyDescent="0.2">
      <c r="A19" s="141">
        <v>5</v>
      </c>
      <c r="B19" s="593"/>
      <c r="C19" s="594"/>
      <c r="D19" s="105"/>
      <c r="E19" s="25"/>
      <c r="F19" s="25"/>
      <c r="G19" s="26"/>
      <c r="H19" s="27"/>
      <c r="I19" s="27"/>
      <c r="J19" s="135">
        <f t="shared" si="2"/>
        <v>0</v>
      </c>
      <c r="K19" s="181" t="e">
        <f t="shared" si="3"/>
        <v>#DIV/0!</v>
      </c>
      <c r="P19" s="183"/>
      <c r="R19" s="183"/>
      <c r="T19" s="183"/>
      <c r="U19" s="183"/>
    </row>
    <row r="20" spans="1:21" x14ac:dyDescent="0.2">
      <c r="A20" s="141">
        <v>6</v>
      </c>
      <c r="B20" s="593"/>
      <c r="C20" s="594"/>
      <c r="D20" s="105"/>
      <c r="E20" s="25"/>
      <c r="F20" s="25"/>
      <c r="G20" s="26"/>
      <c r="H20" s="27"/>
      <c r="I20" s="27"/>
      <c r="J20" s="135">
        <f t="shared" si="2"/>
        <v>0</v>
      </c>
      <c r="K20" s="181" t="e">
        <f t="shared" si="3"/>
        <v>#DIV/0!</v>
      </c>
      <c r="L20" s="184"/>
      <c r="P20" s="185"/>
      <c r="R20" s="185"/>
      <c r="T20" s="185"/>
      <c r="U20" s="185"/>
    </row>
    <row r="21" spans="1:21" x14ac:dyDescent="0.2">
      <c r="A21" s="141">
        <v>7</v>
      </c>
      <c r="B21" s="593"/>
      <c r="C21" s="594"/>
      <c r="D21" s="105"/>
      <c r="E21" s="25"/>
      <c r="F21" s="25"/>
      <c r="G21" s="26"/>
      <c r="H21" s="27"/>
      <c r="I21" s="27"/>
      <c r="J21" s="135">
        <f t="shared" si="2"/>
        <v>0</v>
      </c>
      <c r="K21" s="181" t="e">
        <f t="shared" si="3"/>
        <v>#DIV/0!</v>
      </c>
    </row>
    <row r="22" spans="1:21" x14ac:dyDescent="0.2">
      <c r="A22" s="141">
        <v>8</v>
      </c>
      <c r="B22" s="593"/>
      <c r="C22" s="594"/>
      <c r="D22" s="105"/>
      <c r="E22" s="25"/>
      <c r="F22" s="25"/>
      <c r="G22" s="26"/>
      <c r="H22" s="27"/>
      <c r="I22" s="27"/>
      <c r="J22" s="135">
        <f t="shared" si="2"/>
        <v>0</v>
      </c>
      <c r="K22" s="181" t="e">
        <f t="shared" si="3"/>
        <v>#DIV/0!</v>
      </c>
    </row>
    <row r="23" spans="1:21" x14ac:dyDescent="0.2">
      <c r="A23" s="141">
        <v>9</v>
      </c>
      <c r="B23" s="593"/>
      <c r="C23" s="594"/>
      <c r="D23" s="105"/>
      <c r="E23" s="25"/>
      <c r="F23" s="25"/>
      <c r="G23" s="26"/>
      <c r="H23" s="27"/>
      <c r="I23" s="27"/>
      <c r="J23" s="135">
        <f t="shared" si="2"/>
        <v>0</v>
      </c>
      <c r="K23" s="181" t="e">
        <f t="shared" si="3"/>
        <v>#DIV/0!</v>
      </c>
    </row>
    <row r="24" spans="1:21" x14ac:dyDescent="0.2">
      <c r="A24" s="141">
        <v>10</v>
      </c>
      <c r="B24" s="593"/>
      <c r="C24" s="594"/>
      <c r="D24" s="105"/>
      <c r="E24" s="25"/>
      <c r="F24" s="25"/>
      <c r="G24" s="26"/>
      <c r="H24" s="27"/>
      <c r="I24" s="27"/>
      <c r="J24" s="135">
        <f t="shared" si="2"/>
        <v>0</v>
      </c>
      <c r="K24" s="181" t="e">
        <f t="shared" si="3"/>
        <v>#DIV/0!</v>
      </c>
    </row>
    <row r="25" spans="1:21" x14ac:dyDescent="0.2">
      <c r="A25" s="141">
        <v>11</v>
      </c>
      <c r="B25" s="593"/>
      <c r="C25" s="594"/>
      <c r="D25" s="105"/>
      <c r="E25" s="25"/>
      <c r="F25" s="25"/>
      <c r="G25" s="26"/>
      <c r="H25" s="27"/>
      <c r="I25" s="27"/>
      <c r="J25" s="135">
        <f t="shared" si="2"/>
        <v>0</v>
      </c>
      <c r="K25" s="181" t="e">
        <f t="shared" si="3"/>
        <v>#DIV/0!</v>
      </c>
    </row>
    <row r="26" spans="1:21" x14ac:dyDescent="0.2">
      <c r="A26" s="141">
        <v>12</v>
      </c>
      <c r="B26" s="593"/>
      <c r="C26" s="594"/>
      <c r="D26" s="105"/>
      <c r="E26" s="25"/>
      <c r="F26" s="25"/>
      <c r="G26" s="26"/>
      <c r="H26" s="27"/>
      <c r="I26" s="27"/>
      <c r="J26" s="135">
        <f t="shared" si="2"/>
        <v>0</v>
      </c>
      <c r="K26" s="181" t="e">
        <f t="shared" si="3"/>
        <v>#DIV/0!</v>
      </c>
    </row>
    <row r="27" spans="1:21" x14ac:dyDescent="0.2">
      <c r="A27" s="141">
        <v>13</v>
      </c>
      <c r="B27" s="593"/>
      <c r="C27" s="594"/>
      <c r="D27" s="105"/>
      <c r="E27" s="142"/>
      <c r="F27" s="142"/>
      <c r="G27" s="143"/>
      <c r="H27" s="27"/>
      <c r="I27" s="27"/>
      <c r="J27" s="135">
        <f t="shared" si="2"/>
        <v>0</v>
      </c>
      <c r="K27" s="181" t="e">
        <f t="shared" si="3"/>
        <v>#DIV/0!</v>
      </c>
    </row>
    <row r="28" spans="1:21" x14ac:dyDescent="0.2">
      <c r="A28" s="141">
        <v>14</v>
      </c>
      <c r="B28" s="593"/>
      <c r="C28" s="594"/>
      <c r="D28" s="105"/>
      <c r="E28" s="142"/>
      <c r="F28" s="142"/>
      <c r="G28" s="143"/>
      <c r="H28" s="27"/>
      <c r="I28" s="27"/>
      <c r="J28" s="135">
        <f t="shared" si="2"/>
        <v>0</v>
      </c>
      <c r="K28" s="181" t="e">
        <f t="shared" si="3"/>
        <v>#DIV/0!</v>
      </c>
    </row>
    <row r="29" spans="1:21" x14ac:dyDescent="0.2">
      <c r="A29" s="141">
        <v>15</v>
      </c>
      <c r="B29" s="524"/>
      <c r="C29" s="525"/>
      <c r="D29" s="105"/>
      <c r="E29" s="142"/>
      <c r="F29" s="142"/>
      <c r="G29" s="143"/>
      <c r="H29" s="27"/>
      <c r="I29" s="27"/>
      <c r="J29" s="135">
        <f t="shared" si="2"/>
        <v>0</v>
      </c>
      <c r="K29" s="181" t="e">
        <f t="shared" si="3"/>
        <v>#DIV/0!</v>
      </c>
    </row>
    <row r="30" spans="1:21" x14ac:dyDescent="0.2">
      <c r="A30" s="141">
        <v>16</v>
      </c>
      <c r="B30" s="524"/>
      <c r="C30" s="525"/>
      <c r="D30" s="105"/>
      <c r="E30" s="25"/>
      <c r="F30" s="25"/>
      <c r="G30" s="143"/>
      <c r="H30" s="27"/>
      <c r="I30" s="27"/>
      <c r="J30" s="135">
        <f t="shared" si="2"/>
        <v>0</v>
      </c>
      <c r="K30" s="181" t="e">
        <f t="shared" si="3"/>
        <v>#DIV/0!</v>
      </c>
    </row>
    <row r="31" spans="1:21" x14ac:dyDescent="0.2">
      <c r="A31" s="141">
        <v>17</v>
      </c>
      <c r="B31" s="524"/>
      <c r="C31" s="525"/>
      <c r="D31" s="105"/>
      <c r="E31" s="25"/>
      <c r="F31" s="25"/>
      <c r="G31" s="30"/>
      <c r="H31" s="99"/>
      <c r="I31" s="27"/>
      <c r="J31" s="135">
        <f t="shared" si="2"/>
        <v>0</v>
      </c>
      <c r="K31" s="181" t="e">
        <f t="shared" si="3"/>
        <v>#DIV/0!</v>
      </c>
    </row>
    <row r="32" spans="1:21" x14ac:dyDescent="0.2">
      <c r="A32" s="141">
        <v>18</v>
      </c>
      <c r="B32" s="524"/>
      <c r="C32" s="525"/>
      <c r="D32" s="105"/>
      <c r="E32" s="25"/>
      <c r="F32" s="25"/>
      <c r="G32" s="30"/>
      <c r="H32" s="99"/>
      <c r="I32" s="27"/>
      <c r="J32" s="135">
        <f t="shared" si="2"/>
        <v>0</v>
      </c>
      <c r="K32" s="181" t="e">
        <f t="shared" si="3"/>
        <v>#DIV/0!</v>
      </c>
    </row>
    <row r="33" spans="1:11" x14ac:dyDescent="0.2">
      <c r="A33" s="141">
        <v>19</v>
      </c>
      <c r="B33" s="524"/>
      <c r="C33" s="525"/>
      <c r="D33" s="105"/>
      <c r="E33" s="25"/>
      <c r="F33" s="25"/>
      <c r="G33" s="30"/>
      <c r="H33" s="99"/>
      <c r="I33" s="27"/>
      <c r="J33" s="135">
        <f t="shared" si="2"/>
        <v>0</v>
      </c>
      <c r="K33" s="181" t="e">
        <f t="shared" si="3"/>
        <v>#DIV/0!</v>
      </c>
    </row>
    <row r="34" spans="1:11" x14ac:dyDescent="0.2">
      <c r="A34" s="141">
        <v>20</v>
      </c>
      <c r="B34" s="524"/>
      <c r="C34" s="525"/>
      <c r="D34" s="105"/>
      <c r="E34" s="25"/>
      <c r="F34" s="25"/>
      <c r="G34" s="30"/>
      <c r="H34" s="99"/>
      <c r="I34" s="27"/>
      <c r="J34" s="135">
        <f t="shared" si="2"/>
        <v>0</v>
      </c>
      <c r="K34" s="181" t="e">
        <f t="shared" si="3"/>
        <v>#DIV/0!</v>
      </c>
    </row>
    <row r="35" spans="1:11" x14ac:dyDescent="0.2">
      <c r="A35" s="141">
        <v>21</v>
      </c>
      <c r="B35" s="524"/>
      <c r="C35" s="525"/>
      <c r="D35" s="105"/>
      <c r="E35" s="25"/>
      <c r="F35" s="25"/>
      <c r="G35" s="30"/>
      <c r="H35" s="99"/>
      <c r="I35" s="27"/>
      <c r="J35" s="135">
        <f t="shared" si="2"/>
        <v>0</v>
      </c>
      <c r="K35" s="181" t="e">
        <f t="shared" si="3"/>
        <v>#DIV/0!</v>
      </c>
    </row>
    <row r="36" spans="1:11" x14ac:dyDescent="0.2">
      <c r="A36" s="141">
        <v>22</v>
      </c>
      <c r="B36" s="524"/>
      <c r="C36" s="525"/>
      <c r="D36" s="105"/>
      <c r="E36" s="25"/>
      <c r="F36" s="25"/>
      <c r="G36" s="30"/>
      <c r="H36" s="99"/>
      <c r="I36" s="27"/>
      <c r="J36" s="135">
        <f t="shared" si="2"/>
        <v>0</v>
      </c>
      <c r="K36" s="181" t="e">
        <f t="shared" si="3"/>
        <v>#DIV/0!</v>
      </c>
    </row>
    <row r="37" spans="1:11" x14ac:dyDescent="0.2">
      <c r="A37" s="141">
        <v>23</v>
      </c>
      <c r="B37" s="524"/>
      <c r="C37" s="525"/>
      <c r="D37" s="105"/>
      <c r="E37" s="25"/>
      <c r="F37" s="25"/>
      <c r="G37" s="30"/>
      <c r="H37" s="99"/>
      <c r="I37" s="27"/>
      <c r="J37" s="135">
        <f t="shared" si="2"/>
        <v>0</v>
      </c>
      <c r="K37" s="181" t="e">
        <f t="shared" si="3"/>
        <v>#DIV/0!</v>
      </c>
    </row>
    <row r="38" spans="1:11" x14ac:dyDescent="0.2">
      <c r="A38" s="141">
        <v>24</v>
      </c>
      <c r="B38" s="524"/>
      <c r="C38" s="525"/>
      <c r="D38" s="105"/>
      <c r="E38" s="25"/>
      <c r="F38" s="25"/>
      <c r="G38" s="30"/>
      <c r="H38" s="99"/>
      <c r="I38" s="27"/>
      <c r="J38" s="135">
        <f t="shared" si="2"/>
        <v>0</v>
      </c>
      <c r="K38" s="181" t="e">
        <f t="shared" si="3"/>
        <v>#DIV/0!</v>
      </c>
    </row>
    <row r="39" spans="1:11" x14ac:dyDescent="0.2">
      <c r="A39" s="141">
        <v>25</v>
      </c>
      <c r="B39" s="593"/>
      <c r="C39" s="594"/>
      <c r="D39" s="105"/>
      <c r="E39" s="25"/>
      <c r="F39" s="25"/>
      <c r="G39" s="30"/>
      <c r="H39" s="99"/>
      <c r="I39" s="27"/>
      <c r="J39" s="135">
        <f t="shared" si="2"/>
        <v>0</v>
      </c>
      <c r="K39" s="181" t="e">
        <f t="shared" si="3"/>
        <v>#DIV/0!</v>
      </c>
    </row>
    <row r="40" spans="1:11" x14ac:dyDescent="0.2">
      <c r="A40" s="141">
        <v>26</v>
      </c>
      <c r="B40" s="524"/>
      <c r="C40" s="525"/>
      <c r="D40" s="105"/>
      <c r="E40" s="25"/>
      <c r="F40" s="25"/>
      <c r="G40" s="30"/>
      <c r="H40" s="99"/>
      <c r="I40" s="27"/>
      <c r="J40" s="135">
        <f t="shared" si="2"/>
        <v>0</v>
      </c>
      <c r="K40" s="181" t="e">
        <f t="shared" si="3"/>
        <v>#DIV/0!</v>
      </c>
    </row>
    <row r="41" spans="1:11" x14ac:dyDescent="0.2">
      <c r="A41" s="141">
        <v>27</v>
      </c>
      <c r="B41" s="524"/>
      <c r="C41" s="525"/>
      <c r="D41" s="105"/>
      <c r="E41" s="25"/>
      <c r="F41" s="25"/>
      <c r="G41" s="30"/>
      <c r="H41" s="99"/>
      <c r="I41" s="27"/>
      <c r="J41" s="135">
        <f t="shared" si="2"/>
        <v>0</v>
      </c>
      <c r="K41" s="181" t="e">
        <f t="shared" si="3"/>
        <v>#DIV/0!</v>
      </c>
    </row>
    <row r="42" spans="1:11" x14ac:dyDescent="0.2">
      <c r="A42" s="141">
        <v>28</v>
      </c>
      <c r="B42" s="524"/>
      <c r="C42" s="525"/>
      <c r="D42" s="105"/>
      <c r="E42" s="25"/>
      <c r="F42" s="25"/>
      <c r="G42" s="30"/>
      <c r="H42" s="99"/>
      <c r="I42" s="27"/>
      <c r="J42" s="135">
        <f t="shared" si="2"/>
        <v>0</v>
      </c>
      <c r="K42" s="181" t="e">
        <f t="shared" si="3"/>
        <v>#DIV/0!</v>
      </c>
    </row>
    <row r="43" spans="1:11" x14ac:dyDescent="0.2">
      <c r="A43" s="141">
        <v>29</v>
      </c>
      <c r="B43" s="524"/>
      <c r="C43" s="525"/>
      <c r="D43" s="105"/>
      <c r="E43" s="25"/>
      <c r="F43" s="25"/>
      <c r="G43" s="30"/>
      <c r="H43" s="99"/>
      <c r="I43" s="27"/>
      <c r="J43" s="135">
        <f t="shared" si="2"/>
        <v>0</v>
      </c>
      <c r="K43" s="181" t="e">
        <f t="shared" si="3"/>
        <v>#DIV/0!</v>
      </c>
    </row>
    <row r="44" spans="1:11" x14ac:dyDescent="0.2">
      <c r="A44" s="141">
        <v>30</v>
      </c>
      <c r="B44" s="524"/>
      <c r="C44" s="525"/>
      <c r="D44" s="105"/>
      <c r="E44" s="25"/>
      <c r="F44" s="25"/>
      <c r="G44" s="30"/>
      <c r="H44" s="99"/>
      <c r="I44" s="27"/>
      <c r="J44" s="135">
        <f t="shared" si="2"/>
        <v>0</v>
      </c>
      <c r="K44" s="181" t="e">
        <f t="shared" si="3"/>
        <v>#DIV/0!</v>
      </c>
    </row>
    <row r="45" spans="1:11" ht="12.75" thickBot="1" x14ac:dyDescent="0.25">
      <c r="A45" s="604" t="s">
        <v>8</v>
      </c>
      <c r="B45" s="605"/>
      <c r="C45" s="606"/>
      <c r="D45" s="134">
        <f>IF(B15="",,(D15/12*G15)+(D16/12*G16)+(D17/12*G17)+(D18/12*G18)+(D19/12*G19)+(D20/12*G20)+(D21/12*G21)+(D22/12*G22)+(D23/12*G23)+(D24/12*G24)+(D25/12*G25)+(D26/12*G26)+(D27/12*G27)+(D28/12*G28)+(D29/12*G29)+(D30/12*G30)+(D31/12*G31)+(D32/12*G32)+(D33/12*G33)+(D34/12*G34)+(D35/12*G35)+(D36/12*G36)+(D37/12*G37)+(D38/12*G38)+(D39/12*G39)+(D40/12*G40)+(D41/12*G41)+(D42/12*G42)+(D43/12*G43)+(D44/12*G44))</f>
        <v>0</v>
      </c>
      <c r="E45" s="100"/>
      <c r="F45" s="100"/>
      <c r="G45" s="101"/>
      <c r="H45" s="113"/>
      <c r="I45" s="114"/>
      <c r="J45" s="133">
        <f>SUM(J15:J44)</f>
        <v>0</v>
      </c>
    </row>
    <row r="46" spans="1:11" x14ac:dyDescent="0.2">
      <c r="A46" s="601" t="s">
        <v>80</v>
      </c>
      <c r="B46" s="602"/>
      <c r="C46" s="603"/>
      <c r="D46" s="110"/>
      <c r="E46" s="110"/>
      <c r="F46" s="110"/>
      <c r="G46" s="111"/>
      <c r="H46" s="112"/>
      <c r="I46" s="112"/>
      <c r="J46" s="144"/>
    </row>
    <row r="47" spans="1:11" x14ac:dyDescent="0.2">
      <c r="A47" s="141">
        <v>1</v>
      </c>
      <c r="B47" s="593"/>
      <c r="C47" s="594"/>
      <c r="D47" s="505"/>
      <c r="E47" s="142"/>
      <c r="F47" s="142"/>
      <c r="G47" s="143"/>
      <c r="H47" s="27"/>
      <c r="I47" s="27"/>
      <c r="J47" s="135">
        <f>$G47*$H47+$I47</f>
        <v>0</v>
      </c>
      <c r="K47" s="181" t="e">
        <f>H47/D47</f>
        <v>#DIV/0!</v>
      </c>
    </row>
    <row r="48" spans="1:11" x14ac:dyDescent="0.2">
      <c r="A48" s="141">
        <v>2</v>
      </c>
      <c r="B48" s="593"/>
      <c r="C48" s="594"/>
      <c r="D48" s="505"/>
      <c r="E48" s="142"/>
      <c r="F48" s="142"/>
      <c r="G48" s="143"/>
      <c r="H48" s="27"/>
      <c r="I48" s="27"/>
      <c r="J48" s="135">
        <f>$G48*$H48+$I48</f>
        <v>0</v>
      </c>
      <c r="K48" s="181" t="e">
        <f t="shared" ref="K48:K51" si="4">H48/D48</f>
        <v>#DIV/0!</v>
      </c>
    </row>
    <row r="49" spans="1:11" x14ac:dyDescent="0.2">
      <c r="A49" s="141">
        <v>3</v>
      </c>
      <c r="B49" s="593"/>
      <c r="C49" s="594"/>
      <c r="D49" s="505"/>
      <c r="E49" s="142"/>
      <c r="F49" s="142"/>
      <c r="G49" s="143"/>
      <c r="H49" s="27"/>
      <c r="I49" s="27"/>
      <c r="J49" s="135">
        <f>$G49*$H49+$I49</f>
        <v>0</v>
      </c>
      <c r="K49" s="181" t="e">
        <f t="shared" si="4"/>
        <v>#DIV/0!</v>
      </c>
    </row>
    <row r="50" spans="1:11" x14ac:dyDescent="0.2">
      <c r="A50" s="141">
        <v>4</v>
      </c>
      <c r="B50" s="593"/>
      <c r="C50" s="594"/>
      <c r="D50" s="505"/>
      <c r="E50" s="142"/>
      <c r="F50" s="142"/>
      <c r="G50" s="143"/>
      <c r="H50" s="27"/>
      <c r="I50" s="27"/>
      <c r="J50" s="135">
        <f>$G50*$H50+$I50</f>
        <v>0</v>
      </c>
      <c r="K50" s="181" t="e">
        <f t="shared" si="4"/>
        <v>#DIV/0!</v>
      </c>
    </row>
    <row r="51" spans="1:11" x14ac:dyDescent="0.2">
      <c r="A51" s="141">
        <v>5</v>
      </c>
      <c r="B51" s="593"/>
      <c r="C51" s="594"/>
      <c r="D51" s="506"/>
      <c r="E51" s="142"/>
      <c r="F51" s="142"/>
      <c r="G51" s="29"/>
      <c r="H51" s="99"/>
      <c r="I51" s="99"/>
      <c r="J51" s="135">
        <f>$G51*$H51+$I51</f>
        <v>0</v>
      </c>
      <c r="K51" s="181" t="e">
        <f t="shared" si="4"/>
        <v>#DIV/0!</v>
      </c>
    </row>
    <row r="52" spans="1:11" ht="12.75" thickBot="1" x14ac:dyDescent="0.25">
      <c r="A52" s="604" t="s">
        <v>72</v>
      </c>
      <c r="B52" s="605"/>
      <c r="C52" s="606"/>
      <c r="D52" s="134">
        <f>IF(B47="",,(D47/12*G47)+(D48/12*G48)+(D49/12*G49)+(D50/12*G50)+(D51/12*G51))</f>
        <v>0</v>
      </c>
      <c r="E52" s="115"/>
      <c r="F52" s="115"/>
      <c r="G52" s="116"/>
      <c r="H52" s="117"/>
      <c r="I52" s="117"/>
      <c r="J52" s="133">
        <f>SUM(J47:J51)</f>
        <v>0</v>
      </c>
    </row>
    <row r="53" spans="1:11" x14ac:dyDescent="0.2">
      <c r="A53" s="601" t="s">
        <v>81</v>
      </c>
      <c r="B53" s="602"/>
      <c r="C53" s="603"/>
      <c r="D53" s="118"/>
      <c r="E53" s="119"/>
      <c r="F53" s="119"/>
      <c r="G53" s="98"/>
      <c r="H53" s="104"/>
      <c r="I53" s="104"/>
      <c r="J53" s="109"/>
    </row>
    <row r="54" spans="1:11" x14ac:dyDescent="0.2">
      <c r="A54" s="141">
        <v>1</v>
      </c>
      <c r="B54" s="593"/>
      <c r="C54" s="594"/>
      <c r="D54" s="105"/>
      <c r="E54" s="25"/>
      <c r="F54" s="25"/>
      <c r="G54" s="26"/>
      <c r="H54" s="27"/>
      <c r="I54" s="27"/>
      <c r="J54" s="135">
        <f>$G54*$H54+$I54</f>
        <v>0</v>
      </c>
      <c r="K54" s="181" t="e">
        <f>H54/D54</f>
        <v>#DIV/0!</v>
      </c>
    </row>
    <row r="55" spans="1:11" x14ac:dyDescent="0.2">
      <c r="A55" s="141">
        <v>2</v>
      </c>
      <c r="B55" s="593"/>
      <c r="C55" s="594"/>
      <c r="D55" s="106"/>
      <c r="E55" s="25"/>
      <c r="F55" s="25"/>
      <c r="G55" s="29"/>
      <c r="H55" s="99"/>
      <c r="I55" s="99"/>
      <c r="J55" s="135">
        <f>$G55*$H55+$I55</f>
        <v>0</v>
      </c>
      <c r="K55" s="181" t="e">
        <f>H55/D55</f>
        <v>#DIV/0!</v>
      </c>
    </row>
    <row r="56" spans="1:11" ht="12.75" thickBot="1" x14ac:dyDescent="0.25">
      <c r="A56" s="604" t="s">
        <v>73</v>
      </c>
      <c r="B56" s="605"/>
      <c r="C56" s="606"/>
      <c r="D56" s="134">
        <f>IF(B54="",,(D54/12*G54)+(D55/12*G55))</f>
        <v>0</v>
      </c>
      <c r="E56" s="100"/>
      <c r="F56" s="100"/>
      <c r="G56" s="101"/>
      <c r="H56" s="113"/>
      <c r="I56" s="114"/>
      <c r="J56" s="133">
        <f>SUM(J54:J55)</f>
        <v>0</v>
      </c>
    </row>
    <row r="57" spans="1:11" x14ac:dyDescent="0.2">
      <c r="A57" s="601" t="s">
        <v>82</v>
      </c>
      <c r="B57" s="602"/>
      <c r="C57" s="603"/>
      <c r="D57" s="97"/>
      <c r="E57" s="97"/>
      <c r="F57" s="97"/>
      <c r="G57" s="98"/>
      <c r="H57" s="97"/>
      <c r="I57" s="97"/>
      <c r="J57" s="186"/>
    </row>
    <row r="58" spans="1:11" x14ac:dyDescent="0.2">
      <c r="A58" s="141">
        <v>1</v>
      </c>
      <c r="B58" s="593"/>
      <c r="C58" s="594"/>
      <c r="D58" s="105"/>
      <c r="E58" s="28"/>
      <c r="F58" s="28"/>
      <c r="G58" s="66"/>
      <c r="H58" s="27"/>
      <c r="I58" s="27"/>
      <c r="J58" s="135">
        <f t="shared" ref="J58:J67" si="5">$G58*$H58+$I58</f>
        <v>0</v>
      </c>
      <c r="K58" s="181" t="e">
        <f>H58/D58</f>
        <v>#DIV/0!</v>
      </c>
    </row>
    <row r="59" spans="1:11" x14ac:dyDescent="0.2">
      <c r="A59" s="141">
        <v>2</v>
      </c>
      <c r="B59" s="593"/>
      <c r="C59" s="594"/>
      <c r="D59" s="105"/>
      <c r="E59" s="28"/>
      <c r="F59" s="28"/>
      <c r="G59" s="66"/>
      <c r="H59" s="27"/>
      <c r="I59" s="27"/>
      <c r="J59" s="135">
        <f t="shared" si="5"/>
        <v>0</v>
      </c>
      <c r="K59" s="181" t="e">
        <f>H59/D59</f>
        <v>#DIV/0!</v>
      </c>
    </row>
    <row r="60" spans="1:11" x14ac:dyDescent="0.2">
      <c r="A60" s="141">
        <v>3</v>
      </c>
      <c r="B60" s="593"/>
      <c r="C60" s="594"/>
      <c r="D60" s="105"/>
      <c r="E60" s="28"/>
      <c r="F60" s="28"/>
      <c r="G60" s="66"/>
      <c r="H60" s="27"/>
      <c r="I60" s="27"/>
      <c r="J60" s="135">
        <f t="shared" si="5"/>
        <v>0</v>
      </c>
      <c r="K60" s="181" t="e">
        <f t="shared" ref="K60:K67" si="6">H60/D60</f>
        <v>#DIV/0!</v>
      </c>
    </row>
    <row r="61" spans="1:11" x14ac:dyDescent="0.2">
      <c r="A61" s="141">
        <v>4</v>
      </c>
      <c r="B61" s="593"/>
      <c r="C61" s="594"/>
      <c r="D61" s="105"/>
      <c r="E61" s="142"/>
      <c r="F61" s="142"/>
      <c r="G61" s="143"/>
      <c r="H61" s="27"/>
      <c r="I61" s="27"/>
      <c r="J61" s="135">
        <f t="shared" si="5"/>
        <v>0</v>
      </c>
      <c r="K61" s="181" t="e">
        <f t="shared" si="6"/>
        <v>#DIV/0!</v>
      </c>
    </row>
    <row r="62" spans="1:11" x14ac:dyDescent="0.2">
      <c r="A62" s="141">
        <v>5</v>
      </c>
      <c r="B62" s="524"/>
      <c r="C62" s="525"/>
      <c r="D62" s="105"/>
      <c r="E62" s="142"/>
      <c r="F62" s="142"/>
      <c r="G62" s="143"/>
      <c r="H62" s="27"/>
      <c r="I62" s="27"/>
      <c r="J62" s="135">
        <f t="shared" si="5"/>
        <v>0</v>
      </c>
      <c r="K62" s="181" t="e">
        <f t="shared" si="6"/>
        <v>#DIV/0!</v>
      </c>
    </row>
    <row r="63" spans="1:11" x14ac:dyDescent="0.2">
      <c r="A63" s="141">
        <v>6</v>
      </c>
      <c r="B63" s="524"/>
      <c r="C63" s="525"/>
      <c r="D63" s="105"/>
      <c r="E63" s="142"/>
      <c r="F63" s="142"/>
      <c r="G63" s="143"/>
      <c r="H63" s="27"/>
      <c r="I63" s="27"/>
      <c r="J63" s="135">
        <f t="shared" si="5"/>
        <v>0</v>
      </c>
      <c r="K63" s="181" t="e">
        <f t="shared" si="6"/>
        <v>#DIV/0!</v>
      </c>
    </row>
    <row r="64" spans="1:11" x14ac:dyDescent="0.2">
      <c r="A64" s="141">
        <v>7</v>
      </c>
      <c r="B64" s="524"/>
      <c r="C64" s="525"/>
      <c r="D64" s="105"/>
      <c r="E64" s="142"/>
      <c r="F64" s="142"/>
      <c r="G64" s="143"/>
      <c r="H64" s="27"/>
      <c r="I64" s="27"/>
      <c r="J64" s="135">
        <f t="shared" si="5"/>
        <v>0</v>
      </c>
      <c r="K64" s="181" t="e">
        <f t="shared" si="6"/>
        <v>#DIV/0!</v>
      </c>
    </row>
    <row r="65" spans="1:11" x14ac:dyDescent="0.2">
      <c r="A65" s="141">
        <v>8</v>
      </c>
      <c r="B65" s="524"/>
      <c r="C65" s="525"/>
      <c r="D65" s="105"/>
      <c r="E65" s="142"/>
      <c r="F65" s="142"/>
      <c r="G65" s="143"/>
      <c r="H65" s="27"/>
      <c r="I65" s="27"/>
      <c r="J65" s="135">
        <f t="shared" si="5"/>
        <v>0</v>
      </c>
      <c r="K65" s="181" t="e">
        <f t="shared" si="6"/>
        <v>#DIV/0!</v>
      </c>
    </row>
    <row r="66" spans="1:11" x14ac:dyDescent="0.2">
      <c r="A66" s="141">
        <v>9</v>
      </c>
      <c r="B66" s="524"/>
      <c r="C66" s="525"/>
      <c r="D66" s="105"/>
      <c r="E66" s="142"/>
      <c r="F66" s="142"/>
      <c r="G66" s="143"/>
      <c r="H66" s="27"/>
      <c r="I66" s="27"/>
      <c r="J66" s="135">
        <f t="shared" si="5"/>
        <v>0</v>
      </c>
      <c r="K66" s="181" t="e">
        <f t="shared" si="6"/>
        <v>#DIV/0!</v>
      </c>
    </row>
    <row r="67" spans="1:11" x14ac:dyDescent="0.2">
      <c r="A67" s="141">
        <v>10</v>
      </c>
      <c r="B67" s="524"/>
      <c r="C67" s="525"/>
      <c r="D67" s="105"/>
      <c r="E67" s="142"/>
      <c r="F67" s="142"/>
      <c r="G67" s="143"/>
      <c r="H67" s="27"/>
      <c r="I67" s="27"/>
      <c r="J67" s="135">
        <f t="shared" si="5"/>
        <v>0</v>
      </c>
      <c r="K67" s="181" t="e">
        <f t="shared" si="6"/>
        <v>#DIV/0!</v>
      </c>
    </row>
    <row r="68" spans="1:11" ht="12.75" thickBot="1" x14ac:dyDescent="0.25">
      <c r="A68" s="595" t="s">
        <v>83</v>
      </c>
      <c r="B68" s="596"/>
      <c r="C68" s="597"/>
      <c r="D68" s="134">
        <f>IF(B58="",,(D58/12*G58)+(D59/12*G59)+(D60/12*G60)+(D61/12*G61)+(D62/12*G62)+(D63/12*G63)+(D64/12*G64)+(D65/12*G65)+(D66/12*G66)+(D67/12*G67))</f>
        <v>0</v>
      </c>
      <c r="E68" s="100"/>
      <c r="F68" s="100"/>
      <c r="G68" s="101"/>
      <c r="H68" s="113"/>
      <c r="I68" s="113"/>
      <c r="J68" s="507">
        <f>SUM(J58:J67)</f>
        <v>0</v>
      </c>
    </row>
    <row r="69" spans="1:11" x14ac:dyDescent="0.2">
      <c r="A69" s="601" t="s">
        <v>84</v>
      </c>
      <c r="B69" s="602"/>
      <c r="C69" s="603"/>
      <c r="D69" s="96"/>
      <c r="E69" s="96"/>
      <c r="F69" s="96"/>
      <c r="G69" s="67"/>
      <c r="H69" s="96"/>
      <c r="I69" s="96"/>
      <c r="J69" s="186"/>
    </row>
    <row r="70" spans="1:11" x14ac:dyDescent="0.2">
      <c r="A70" s="141">
        <v>1</v>
      </c>
      <c r="B70" s="593"/>
      <c r="C70" s="594"/>
      <c r="D70" s="105"/>
      <c r="E70" s="142"/>
      <c r="F70" s="142"/>
      <c r="G70" s="143"/>
      <c r="H70" s="27"/>
      <c r="I70" s="27"/>
      <c r="J70" s="135">
        <f t="shared" ref="J70:J74" si="7">$G70*$H70+$I70</f>
        <v>0</v>
      </c>
      <c r="K70" s="181" t="e">
        <f>H70/D70</f>
        <v>#DIV/0!</v>
      </c>
    </row>
    <row r="71" spans="1:11" x14ac:dyDescent="0.2">
      <c r="A71" s="141">
        <v>2</v>
      </c>
      <c r="B71" s="593"/>
      <c r="C71" s="594"/>
      <c r="D71" s="105"/>
      <c r="E71" s="142"/>
      <c r="F71" s="142"/>
      <c r="G71" s="143"/>
      <c r="H71" s="27"/>
      <c r="I71" s="27"/>
      <c r="J71" s="135">
        <f t="shared" si="7"/>
        <v>0</v>
      </c>
      <c r="K71" s="181" t="e">
        <f t="shared" ref="K71:K74" si="8">H71/D71</f>
        <v>#DIV/0!</v>
      </c>
    </row>
    <row r="72" spans="1:11" x14ac:dyDescent="0.2">
      <c r="A72" s="141">
        <v>3</v>
      </c>
      <c r="B72" s="593"/>
      <c r="C72" s="594"/>
      <c r="D72" s="105"/>
      <c r="E72" s="142"/>
      <c r="F72" s="142"/>
      <c r="G72" s="143"/>
      <c r="H72" s="27"/>
      <c r="I72" s="27"/>
      <c r="J72" s="135">
        <f t="shared" si="7"/>
        <v>0</v>
      </c>
      <c r="K72" s="181" t="e">
        <f t="shared" si="8"/>
        <v>#DIV/0!</v>
      </c>
    </row>
    <row r="73" spans="1:11" x14ac:dyDescent="0.2">
      <c r="A73" s="141">
        <v>4</v>
      </c>
      <c r="B73" s="593"/>
      <c r="C73" s="594"/>
      <c r="D73" s="105"/>
      <c r="E73" s="142"/>
      <c r="F73" s="142"/>
      <c r="G73" s="143"/>
      <c r="H73" s="27"/>
      <c r="I73" s="27"/>
      <c r="J73" s="135">
        <f t="shared" si="7"/>
        <v>0</v>
      </c>
      <c r="K73" s="181" t="e">
        <f t="shared" si="8"/>
        <v>#DIV/0!</v>
      </c>
    </row>
    <row r="74" spans="1:11" x14ac:dyDescent="0.2">
      <c r="A74" s="141">
        <v>5</v>
      </c>
      <c r="B74" s="593"/>
      <c r="C74" s="594"/>
      <c r="D74" s="105"/>
      <c r="E74" s="142"/>
      <c r="F74" s="142"/>
      <c r="G74" s="143"/>
      <c r="H74" s="27"/>
      <c r="I74" s="27"/>
      <c r="J74" s="135">
        <f t="shared" si="7"/>
        <v>0</v>
      </c>
      <c r="K74" s="181" t="e">
        <f t="shared" si="8"/>
        <v>#DIV/0!</v>
      </c>
    </row>
    <row r="75" spans="1:11" ht="12.75" thickBot="1" x14ac:dyDescent="0.25">
      <c r="A75" s="595" t="s">
        <v>85</v>
      </c>
      <c r="B75" s="596"/>
      <c r="C75" s="597"/>
      <c r="D75" s="134">
        <f>IF(B70="",,(D70/12*G70)+(D71/12*G71)+(D72/12*G72)+(D73/12*G73)+(D74/12*G74))</f>
        <v>0</v>
      </c>
      <c r="E75" s="145"/>
      <c r="F75" s="100"/>
      <c r="G75" s="101"/>
      <c r="H75" s="113"/>
      <c r="I75" s="113"/>
      <c r="J75" s="507">
        <f>SUM(J70:J74)</f>
        <v>0</v>
      </c>
    </row>
    <row r="76" spans="1:11" x14ac:dyDescent="0.2">
      <c r="A76" s="601" t="s">
        <v>86</v>
      </c>
      <c r="B76" s="602"/>
      <c r="C76" s="603"/>
      <c r="D76" s="118"/>
      <c r="E76" s="97"/>
      <c r="F76" s="97"/>
      <c r="G76" s="98"/>
      <c r="H76" s="104"/>
      <c r="I76" s="104"/>
      <c r="J76" s="187"/>
    </row>
    <row r="77" spans="1:11" x14ac:dyDescent="0.2">
      <c r="A77" s="141">
        <v>1</v>
      </c>
      <c r="B77" s="593"/>
      <c r="C77" s="594"/>
      <c r="D77" s="105"/>
      <c r="E77" s="28"/>
      <c r="F77" s="28"/>
      <c r="G77" s="66"/>
      <c r="H77" s="27"/>
      <c r="I77" s="27"/>
      <c r="J77" s="135">
        <f t="shared" ref="J77:J86" si="9">$G77*$H77+$I77</f>
        <v>0</v>
      </c>
      <c r="K77" s="171" t="e">
        <f>H77/D77</f>
        <v>#DIV/0!</v>
      </c>
    </row>
    <row r="78" spans="1:11" x14ac:dyDescent="0.2">
      <c r="A78" s="141">
        <v>2</v>
      </c>
      <c r="B78" s="593"/>
      <c r="C78" s="594"/>
      <c r="D78" s="105"/>
      <c r="E78" s="142"/>
      <c r="F78" s="142"/>
      <c r="G78" s="143"/>
      <c r="H78" s="27"/>
      <c r="I78" s="27"/>
      <c r="J78" s="135">
        <f t="shared" si="9"/>
        <v>0</v>
      </c>
      <c r="K78" s="171" t="e">
        <f t="shared" ref="K78:K86" si="10">H78/D78</f>
        <v>#DIV/0!</v>
      </c>
    </row>
    <row r="79" spans="1:11" x14ac:dyDescent="0.2">
      <c r="A79" s="141">
        <v>3</v>
      </c>
      <c r="B79" s="593"/>
      <c r="C79" s="594"/>
      <c r="D79" s="105"/>
      <c r="E79" s="142"/>
      <c r="F79" s="142"/>
      <c r="G79" s="143"/>
      <c r="H79" s="27"/>
      <c r="I79" s="27"/>
      <c r="J79" s="135">
        <f t="shared" si="9"/>
        <v>0</v>
      </c>
      <c r="K79" s="171" t="e">
        <f t="shared" si="10"/>
        <v>#DIV/0!</v>
      </c>
    </row>
    <row r="80" spans="1:11" x14ac:dyDescent="0.2">
      <c r="A80" s="141">
        <v>4</v>
      </c>
      <c r="B80" s="593"/>
      <c r="C80" s="594"/>
      <c r="D80" s="105"/>
      <c r="E80" s="142"/>
      <c r="F80" s="142"/>
      <c r="G80" s="143"/>
      <c r="H80" s="27"/>
      <c r="I80" s="27"/>
      <c r="J80" s="135">
        <f t="shared" si="9"/>
        <v>0</v>
      </c>
      <c r="K80" s="171" t="e">
        <f t="shared" si="10"/>
        <v>#DIV/0!</v>
      </c>
    </row>
    <row r="81" spans="1:11" x14ac:dyDescent="0.2">
      <c r="A81" s="141">
        <v>5</v>
      </c>
      <c r="B81" s="593"/>
      <c r="C81" s="594"/>
      <c r="D81" s="105"/>
      <c r="E81" s="142"/>
      <c r="F81" s="142"/>
      <c r="G81" s="143"/>
      <c r="H81" s="27"/>
      <c r="I81" s="27"/>
      <c r="J81" s="135">
        <f t="shared" si="9"/>
        <v>0</v>
      </c>
      <c r="K81" s="171" t="e">
        <f t="shared" si="10"/>
        <v>#DIV/0!</v>
      </c>
    </row>
    <row r="82" spans="1:11" x14ac:dyDescent="0.2">
      <c r="A82" s="141">
        <v>6</v>
      </c>
      <c r="B82" s="593"/>
      <c r="C82" s="594"/>
      <c r="D82" s="105"/>
      <c r="E82" s="142"/>
      <c r="F82" s="142"/>
      <c r="G82" s="143"/>
      <c r="H82" s="27"/>
      <c r="I82" s="27"/>
      <c r="J82" s="135">
        <f t="shared" si="9"/>
        <v>0</v>
      </c>
      <c r="K82" s="171" t="e">
        <f t="shared" si="10"/>
        <v>#DIV/0!</v>
      </c>
    </row>
    <row r="83" spans="1:11" x14ac:dyDescent="0.2">
      <c r="A83" s="141">
        <v>7</v>
      </c>
      <c r="B83" s="593"/>
      <c r="C83" s="594"/>
      <c r="D83" s="105"/>
      <c r="E83" s="142"/>
      <c r="F83" s="142"/>
      <c r="G83" s="143"/>
      <c r="H83" s="27"/>
      <c r="I83" s="27"/>
      <c r="J83" s="135">
        <f t="shared" si="9"/>
        <v>0</v>
      </c>
      <c r="K83" s="171" t="e">
        <f t="shared" si="10"/>
        <v>#DIV/0!</v>
      </c>
    </row>
    <row r="84" spans="1:11" x14ac:dyDescent="0.2">
      <c r="A84" s="141">
        <v>8</v>
      </c>
      <c r="B84" s="593"/>
      <c r="C84" s="594"/>
      <c r="D84" s="105"/>
      <c r="E84" s="142"/>
      <c r="F84" s="142"/>
      <c r="G84" s="143"/>
      <c r="H84" s="27"/>
      <c r="I84" s="27"/>
      <c r="J84" s="135">
        <f t="shared" si="9"/>
        <v>0</v>
      </c>
      <c r="K84" s="171" t="e">
        <f t="shared" si="10"/>
        <v>#DIV/0!</v>
      </c>
    </row>
    <row r="85" spans="1:11" x14ac:dyDescent="0.2">
      <c r="A85" s="141">
        <v>9</v>
      </c>
      <c r="B85" s="593"/>
      <c r="C85" s="594"/>
      <c r="D85" s="105"/>
      <c r="E85" s="142"/>
      <c r="F85" s="142"/>
      <c r="G85" s="143"/>
      <c r="H85" s="27"/>
      <c r="I85" s="27"/>
      <c r="J85" s="135">
        <f t="shared" si="9"/>
        <v>0</v>
      </c>
      <c r="K85" s="171" t="e">
        <f t="shared" si="10"/>
        <v>#DIV/0!</v>
      </c>
    </row>
    <row r="86" spans="1:11" x14ac:dyDescent="0.2">
      <c r="A86" s="141">
        <v>10</v>
      </c>
      <c r="B86" s="593"/>
      <c r="C86" s="594"/>
      <c r="D86" s="105"/>
      <c r="E86" s="142"/>
      <c r="F86" s="142"/>
      <c r="G86" s="143"/>
      <c r="H86" s="27"/>
      <c r="I86" s="27"/>
      <c r="J86" s="135">
        <f t="shared" si="9"/>
        <v>0</v>
      </c>
      <c r="K86" s="171" t="e">
        <f t="shared" si="10"/>
        <v>#DIV/0!</v>
      </c>
    </row>
    <row r="87" spans="1:11" ht="12.75" thickBot="1" x14ac:dyDescent="0.25">
      <c r="A87" s="595" t="s">
        <v>88</v>
      </c>
      <c r="B87" s="596"/>
      <c r="C87" s="597"/>
      <c r="D87" s="134">
        <f>IF(B77="",,(D77/12*G77)+(D78/12*G78)+(D79/12*G79)+(D80/12*G80)+(D81/12*G81)+(D82/12*G82)+(D83/12*G83)+(D84/12*G84)+(D85/12*G85)+(D86/12*G86))</f>
        <v>0</v>
      </c>
      <c r="E87" s="188"/>
      <c r="F87" s="188"/>
      <c r="G87" s="189"/>
      <c r="H87" s="190"/>
      <c r="I87" s="190"/>
      <c r="J87" s="507">
        <f>SUM(J77:J86)</f>
        <v>0</v>
      </c>
    </row>
    <row r="88" spans="1:11" x14ac:dyDescent="0.2">
      <c r="A88" s="598" t="s">
        <v>87</v>
      </c>
      <c r="B88" s="599"/>
      <c r="C88" s="600"/>
      <c r="D88" s="172"/>
      <c r="E88" s="173"/>
      <c r="F88" s="173"/>
      <c r="G88" s="174"/>
      <c r="H88" s="112"/>
      <c r="I88" s="112"/>
      <c r="J88" s="175"/>
    </row>
    <row r="89" spans="1:11" x14ac:dyDescent="0.2">
      <c r="A89" s="141">
        <v>1</v>
      </c>
      <c r="B89" s="593"/>
      <c r="C89" s="594"/>
      <c r="D89" s="105"/>
      <c r="E89" s="28"/>
      <c r="F89" s="28"/>
      <c r="G89" s="66"/>
      <c r="H89" s="27"/>
      <c r="I89" s="27"/>
      <c r="J89" s="135">
        <f t="shared" ref="J89:J98" si="11">$G89*$H89+$I89</f>
        <v>0</v>
      </c>
      <c r="K89" s="171" t="e">
        <f>H89/D89</f>
        <v>#DIV/0!</v>
      </c>
    </row>
    <row r="90" spans="1:11" x14ac:dyDescent="0.2">
      <c r="A90" s="141">
        <v>2</v>
      </c>
      <c r="B90" s="593"/>
      <c r="C90" s="594"/>
      <c r="D90" s="105"/>
      <c r="E90" s="25"/>
      <c r="F90" s="25"/>
      <c r="G90" s="26"/>
      <c r="H90" s="27"/>
      <c r="I90" s="27"/>
      <c r="J90" s="135">
        <f t="shared" si="11"/>
        <v>0</v>
      </c>
      <c r="K90" s="171" t="e">
        <f>H90/D90</f>
        <v>#DIV/0!</v>
      </c>
    </row>
    <row r="91" spans="1:11" x14ac:dyDescent="0.2">
      <c r="A91" s="141">
        <v>3</v>
      </c>
      <c r="B91" s="593"/>
      <c r="C91" s="594"/>
      <c r="D91" s="105"/>
      <c r="E91" s="28"/>
      <c r="F91" s="28"/>
      <c r="G91" s="66"/>
      <c r="H91" s="27"/>
      <c r="I91" s="27"/>
      <c r="J91" s="135">
        <f t="shared" si="11"/>
        <v>0</v>
      </c>
      <c r="K91" s="171" t="e">
        <f t="shared" ref="K91:K98" si="12">H91/D91</f>
        <v>#DIV/0!</v>
      </c>
    </row>
    <row r="92" spans="1:11" x14ac:dyDescent="0.2">
      <c r="A92" s="141">
        <v>4</v>
      </c>
      <c r="B92" s="593"/>
      <c r="C92" s="594"/>
      <c r="D92" s="105"/>
      <c r="E92" s="28"/>
      <c r="F92" s="28"/>
      <c r="G92" s="66"/>
      <c r="H92" s="27"/>
      <c r="I92" s="27"/>
      <c r="J92" s="135">
        <f t="shared" si="11"/>
        <v>0</v>
      </c>
      <c r="K92" s="171" t="e">
        <f t="shared" si="12"/>
        <v>#DIV/0!</v>
      </c>
    </row>
    <row r="93" spans="1:11" x14ac:dyDescent="0.2">
      <c r="A93" s="141">
        <v>5</v>
      </c>
      <c r="B93" s="593"/>
      <c r="C93" s="594"/>
      <c r="D93" s="105"/>
      <c r="E93" s="28"/>
      <c r="F93" s="28"/>
      <c r="G93" s="66"/>
      <c r="H93" s="27"/>
      <c r="I93" s="27"/>
      <c r="J93" s="135">
        <f t="shared" si="11"/>
        <v>0</v>
      </c>
      <c r="K93" s="171" t="e">
        <f t="shared" si="12"/>
        <v>#DIV/0!</v>
      </c>
    </row>
    <row r="94" spans="1:11" x14ac:dyDescent="0.2">
      <c r="A94" s="141">
        <v>6</v>
      </c>
      <c r="B94" s="593"/>
      <c r="C94" s="594"/>
      <c r="D94" s="105"/>
      <c r="E94" s="28"/>
      <c r="F94" s="28"/>
      <c r="G94" s="66"/>
      <c r="H94" s="27"/>
      <c r="I94" s="27"/>
      <c r="J94" s="135">
        <f t="shared" si="11"/>
        <v>0</v>
      </c>
      <c r="K94" s="171" t="e">
        <f t="shared" si="12"/>
        <v>#DIV/0!</v>
      </c>
    </row>
    <row r="95" spans="1:11" x14ac:dyDescent="0.2">
      <c r="A95" s="141">
        <v>7</v>
      </c>
      <c r="B95" s="593"/>
      <c r="C95" s="594"/>
      <c r="D95" s="105"/>
      <c r="E95" s="28"/>
      <c r="F95" s="28"/>
      <c r="G95" s="66"/>
      <c r="H95" s="27"/>
      <c r="I95" s="27"/>
      <c r="J95" s="135">
        <f t="shared" si="11"/>
        <v>0</v>
      </c>
      <c r="K95" s="171" t="e">
        <f t="shared" si="12"/>
        <v>#DIV/0!</v>
      </c>
    </row>
    <row r="96" spans="1:11" x14ac:dyDescent="0.2">
      <c r="A96" s="141">
        <v>8</v>
      </c>
      <c r="B96" s="593"/>
      <c r="C96" s="594"/>
      <c r="D96" s="105"/>
      <c r="E96" s="28"/>
      <c r="F96" s="28"/>
      <c r="G96" s="66"/>
      <c r="H96" s="27"/>
      <c r="I96" s="27"/>
      <c r="J96" s="135">
        <f t="shared" si="11"/>
        <v>0</v>
      </c>
      <c r="K96" s="171" t="e">
        <f t="shared" si="12"/>
        <v>#DIV/0!</v>
      </c>
    </row>
    <row r="97" spans="1:11" x14ac:dyDescent="0.2">
      <c r="A97" s="141">
        <v>9</v>
      </c>
      <c r="B97" s="593"/>
      <c r="C97" s="594"/>
      <c r="D97" s="105"/>
      <c r="E97" s="28"/>
      <c r="F97" s="28"/>
      <c r="G97" s="66"/>
      <c r="H97" s="27"/>
      <c r="I97" s="27"/>
      <c r="J97" s="135">
        <f t="shared" si="11"/>
        <v>0</v>
      </c>
      <c r="K97" s="171" t="e">
        <f t="shared" si="12"/>
        <v>#DIV/0!</v>
      </c>
    </row>
    <row r="98" spans="1:11" x14ac:dyDescent="0.2">
      <c r="A98" s="141">
        <v>10</v>
      </c>
      <c r="B98" s="593"/>
      <c r="C98" s="594"/>
      <c r="D98" s="105"/>
      <c r="E98" s="142"/>
      <c r="F98" s="142"/>
      <c r="G98" s="143"/>
      <c r="H98" s="27"/>
      <c r="I98" s="27"/>
      <c r="J98" s="135">
        <f t="shared" si="11"/>
        <v>0</v>
      </c>
      <c r="K98" s="171" t="e">
        <f t="shared" si="12"/>
        <v>#DIV/0!</v>
      </c>
    </row>
    <row r="99" spans="1:11" ht="12.75" thickBot="1" x14ac:dyDescent="0.25">
      <c r="A99" s="595" t="s">
        <v>250</v>
      </c>
      <c r="B99" s="596"/>
      <c r="C99" s="597"/>
      <c r="D99" s="134">
        <f>IF(B89="",,(D89/12*G89)+(D90/12*G90)+(D91/12*G91)+(D92/12*G92)+(D93/12*G93)+(D94/12*G94)+(D95/12*G95)+(D96/12*G96)+(D97/12*G97)+(D98/12*G98))</f>
        <v>0</v>
      </c>
      <c r="E99" s="188"/>
      <c r="F99" s="188"/>
      <c r="G99" s="191"/>
      <c r="H99" s="190"/>
      <c r="I99" s="190"/>
      <c r="J99" s="507">
        <f>SUM(J89:J98)</f>
        <v>0</v>
      </c>
    </row>
    <row r="101" spans="1:11" x14ac:dyDescent="0.2">
      <c r="C101" s="171" t="s">
        <v>213</v>
      </c>
      <c r="D101" s="511">
        <f>D13+D45+D52+D56+D68+D75+D87+D99</f>
        <v>0</v>
      </c>
    </row>
    <row r="102" spans="1:11" x14ac:dyDescent="0.2">
      <c r="C102" s="182" t="s">
        <v>214</v>
      </c>
      <c r="D102" s="511">
        <f>D13+D45+D52+D68+D75</f>
        <v>0</v>
      </c>
    </row>
    <row r="103" spans="1:11" ht="12.75" x14ac:dyDescent="0.2">
      <c r="B103" s="527"/>
      <c r="C103" s="192"/>
      <c r="D103" s="184"/>
      <c r="E103" s="592"/>
      <c r="F103" s="592"/>
      <c r="G103" s="192"/>
      <c r="H103" s="193"/>
      <c r="I103" s="193"/>
      <c r="J103" s="184"/>
    </row>
  </sheetData>
  <mergeCells count="79">
    <mergeCell ref="A1:J1"/>
    <mergeCell ref="A2:J2"/>
    <mergeCell ref="B3:C3"/>
    <mergeCell ref="F3:J3"/>
    <mergeCell ref="A5:C6"/>
    <mergeCell ref="D5:D6"/>
    <mergeCell ref="G5:G6"/>
    <mergeCell ref="B19:C19"/>
    <mergeCell ref="A7:C7"/>
    <mergeCell ref="B8:C8"/>
    <mergeCell ref="B9:C9"/>
    <mergeCell ref="B11:C11"/>
    <mergeCell ref="B12:C12"/>
    <mergeCell ref="A13:C13"/>
    <mergeCell ref="A14:C14"/>
    <mergeCell ref="B15:C15"/>
    <mergeCell ref="B16:C16"/>
    <mergeCell ref="B17:C17"/>
    <mergeCell ref="B18:C18"/>
    <mergeCell ref="A46:C46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9:C39"/>
    <mergeCell ref="A45:C45"/>
    <mergeCell ref="B58:C58"/>
    <mergeCell ref="B47:C47"/>
    <mergeCell ref="B48:C48"/>
    <mergeCell ref="B49:C49"/>
    <mergeCell ref="B50:C50"/>
    <mergeCell ref="B51:C51"/>
    <mergeCell ref="A52:C52"/>
    <mergeCell ref="A53:C53"/>
    <mergeCell ref="B54:C54"/>
    <mergeCell ref="B55:C55"/>
    <mergeCell ref="A56:C56"/>
    <mergeCell ref="A57:C57"/>
    <mergeCell ref="A76:C76"/>
    <mergeCell ref="B59:C59"/>
    <mergeCell ref="B60:C60"/>
    <mergeCell ref="B61:C61"/>
    <mergeCell ref="A68:C68"/>
    <mergeCell ref="A69:C69"/>
    <mergeCell ref="B70:C70"/>
    <mergeCell ref="B71:C71"/>
    <mergeCell ref="B72:C72"/>
    <mergeCell ref="B73:C73"/>
    <mergeCell ref="B74:C74"/>
    <mergeCell ref="A75:C75"/>
    <mergeCell ref="A88:C88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A87:C87"/>
    <mergeCell ref="E103:F103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A99:C99"/>
  </mergeCells>
  <pageMargins left="0.39370078740157483" right="0.39370078740157483" top="0.62992125984251968" bottom="0.6692913385826772" header="0.51181102362204722" footer="0.39370078740157483"/>
  <pageSetup paperSize="9" fitToHeight="0" orientation="portrait" r:id="rId1"/>
  <headerFooter alignWithMargins="0">
    <oddFooter>&amp;C&amp;P&amp;RFormulaire budget - version 01.08.2025/ SPAJ-VL/NS</oddFooter>
  </headerFooter>
  <rowBreaks count="1" manualBreakCount="1">
    <brk id="5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70"/>
  <sheetViews>
    <sheetView tabSelected="1" view="pageBreakPreview" zoomScaleNormal="100" zoomScaleSheetLayoutView="100" workbookViewId="0">
      <selection activeCell="A4" sqref="A4"/>
    </sheetView>
  </sheetViews>
  <sheetFormatPr baseColWidth="10" defaultRowHeight="11.25" x14ac:dyDescent="0.2"/>
  <cols>
    <col min="1" max="1" width="23.7109375" style="147" customWidth="1"/>
    <col min="2" max="2" width="17" style="146" bestFit="1" customWidth="1"/>
    <col min="3" max="3" width="3.28515625" style="146" customWidth="1"/>
    <col min="4" max="4" width="22.28515625" style="147" bestFit="1" customWidth="1"/>
    <col min="5" max="5" width="17" style="146" bestFit="1" customWidth="1"/>
    <col min="6" max="6" width="3.28515625" style="146" customWidth="1"/>
    <col min="7" max="7" width="24" style="147" customWidth="1"/>
    <col min="8" max="8" width="17" style="146" bestFit="1" customWidth="1"/>
    <col min="9" max="9" width="3.28515625" style="146" customWidth="1"/>
    <col min="10" max="10" width="24" style="147" customWidth="1"/>
    <col min="11" max="11" width="17" style="146" bestFit="1" customWidth="1"/>
    <col min="12" max="226" width="11.42578125" style="151"/>
    <col min="227" max="227" width="5.7109375" style="151" customWidth="1"/>
    <col min="228" max="228" width="6.7109375" style="151" customWidth="1"/>
    <col min="229" max="229" width="3.140625" style="151" customWidth="1"/>
    <col min="230" max="231" width="3.28515625" style="151" customWidth="1"/>
    <col min="232" max="232" width="3.140625" style="151" customWidth="1"/>
    <col min="233" max="259" width="3.28515625" style="151" customWidth="1"/>
    <col min="260" max="261" width="11.7109375" style="151" customWidth="1"/>
    <col min="262" max="482" width="11.42578125" style="151"/>
    <col min="483" max="483" width="5.7109375" style="151" customWidth="1"/>
    <col min="484" max="484" width="6.7109375" style="151" customWidth="1"/>
    <col min="485" max="485" width="3.140625" style="151" customWidth="1"/>
    <col min="486" max="487" width="3.28515625" style="151" customWidth="1"/>
    <col min="488" max="488" width="3.140625" style="151" customWidth="1"/>
    <col min="489" max="515" width="3.28515625" style="151" customWidth="1"/>
    <col min="516" max="517" width="11.7109375" style="151" customWidth="1"/>
    <col min="518" max="738" width="11.42578125" style="151"/>
    <col min="739" max="739" width="5.7109375" style="151" customWidth="1"/>
    <col min="740" max="740" width="6.7109375" style="151" customWidth="1"/>
    <col min="741" max="741" width="3.140625" style="151" customWidth="1"/>
    <col min="742" max="743" width="3.28515625" style="151" customWidth="1"/>
    <col min="744" max="744" width="3.140625" style="151" customWidth="1"/>
    <col min="745" max="771" width="3.28515625" style="151" customWidth="1"/>
    <col min="772" max="773" width="11.7109375" style="151" customWidth="1"/>
    <col min="774" max="994" width="11.42578125" style="151"/>
    <col min="995" max="995" width="5.7109375" style="151" customWidth="1"/>
    <col min="996" max="996" width="6.7109375" style="151" customWidth="1"/>
    <col min="997" max="997" width="3.140625" style="151" customWidth="1"/>
    <col min="998" max="999" width="3.28515625" style="151" customWidth="1"/>
    <col min="1000" max="1000" width="3.140625" style="151" customWidth="1"/>
    <col min="1001" max="1027" width="3.28515625" style="151" customWidth="1"/>
    <col min="1028" max="1029" width="11.7109375" style="151" customWidth="1"/>
    <col min="1030" max="1250" width="11.42578125" style="151"/>
    <col min="1251" max="1251" width="5.7109375" style="151" customWidth="1"/>
    <col min="1252" max="1252" width="6.7109375" style="151" customWidth="1"/>
    <col min="1253" max="1253" width="3.140625" style="151" customWidth="1"/>
    <col min="1254" max="1255" width="3.28515625" style="151" customWidth="1"/>
    <col min="1256" max="1256" width="3.140625" style="151" customWidth="1"/>
    <col min="1257" max="1283" width="3.28515625" style="151" customWidth="1"/>
    <col min="1284" max="1285" width="11.7109375" style="151" customWidth="1"/>
    <col min="1286" max="1506" width="11.42578125" style="151"/>
    <col min="1507" max="1507" width="5.7109375" style="151" customWidth="1"/>
    <col min="1508" max="1508" width="6.7109375" style="151" customWidth="1"/>
    <col min="1509" max="1509" width="3.140625" style="151" customWidth="1"/>
    <col min="1510" max="1511" width="3.28515625" style="151" customWidth="1"/>
    <col min="1512" max="1512" width="3.140625" style="151" customWidth="1"/>
    <col min="1513" max="1539" width="3.28515625" style="151" customWidth="1"/>
    <col min="1540" max="1541" width="11.7109375" style="151" customWidth="1"/>
    <col min="1542" max="1762" width="11.42578125" style="151"/>
    <col min="1763" max="1763" width="5.7109375" style="151" customWidth="1"/>
    <col min="1764" max="1764" width="6.7109375" style="151" customWidth="1"/>
    <col min="1765" max="1765" width="3.140625" style="151" customWidth="1"/>
    <col min="1766" max="1767" width="3.28515625" style="151" customWidth="1"/>
    <col min="1768" max="1768" width="3.140625" style="151" customWidth="1"/>
    <col min="1769" max="1795" width="3.28515625" style="151" customWidth="1"/>
    <col min="1796" max="1797" width="11.7109375" style="151" customWidth="1"/>
    <col min="1798" max="2018" width="11.42578125" style="151"/>
    <col min="2019" max="2019" width="5.7109375" style="151" customWidth="1"/>
    <col min="2020" max="2020" width="6.7109375" style="151" customWidth="1"/>
    <col min="2021" max="2021" width="3.140625" style="151" customWidth="1"/>
    <col min="2022" max="2023" width="3.28515625" style="151" customWidth="1"/>
    <col min="2024" max="2024" width="3.140625" style="151" customWidth="1"/>
    <col min="2025" max="2051" width="3.28515625" style="151" customWidth="1"/>
    <col min="2052" max="2053" width="11.7109375" style="151" customWidth="1"/>
    <col min="2054" max="2274" width="11.42578125" style="151"/>
    <col min="2275" max="2275" width="5.7109375" style="151" customWidth="1"/>
    <col min="2276" max="2276" width="6.7109375" style="151" customWidth="1"/>
    <col min="2277" max="2277" width="3.140625" style="151" customWidth="1"/>
    <col min="2278" max="2279" width="3.28515625" style="151" customWidth="1"/>
    <col min="2280" max="2280" width="3.140625" style="151" customWidth="1"/>
    <col min="2281" max="2307" width="3.28515625" style="151" customWidth="1"/>
    <col min="2308" max="2309" width="11.7109375" style="151" customWidth="1"/>
    <col min="2310" max="2530" width="11.42578125" style="151"/>
    <col min="2531" max="2531" width="5.7109375" style="151" customWidth="1"/>
    <col min="2532" max="2532" width="6.7109375" style="151" customWidth="1"/>
    <col min="2533" max="2533" width="3.140625" style="151" customWidth="1"/>
    <col min="2534" max="2535" width="3.28515625" style="151" customWidth="1"/>
    <col min="2536" max="2536" width="3.140625" style="151" customWidth="1"/>
    <col min="2537" max="2563" width="3.28515625" style="151" customWidth="1"/>
    <col min="2564" max="2565" width="11.7109375" style="151" customWidth="1"/>
    <col min="2566" max="2786" width="11.42578125" style="151"/>
    <col min="2787" max="2787" width="5.7109375" style="151" customWidth="1"/>
    <col min="2788" max="2788" width="6.7109375" style="151" customWidth="1"/>
    <col min="2789" max="2789" width="3.140625" style="151" customWidth="1"/>
    <col min="2790" max="2791" width="3.28515625" style="151" customWidth="1"/>
    <col min="2792" max="2792" width="3.140625" style="151" customWidth="1"/>
    <col min="2793" max="2819" width="3.28515625" style="151" customWidth="1"/>
    <col min="2820" max="2821" width="11.7109375" style="151" customWidth="1"/>
    <col min="2822" max="3042" width="11.42578125" style="151"/>
    <col min="3043" max="3043" width="5.7109375" style="151" customWidth="1"/>
    <col min="3044" max="3044" width="6.7109375" style="151" customWidth="1"/>
    <col min="3045" max="3045" width="3.140625" style="151" customWidth="1"/>
    <col min="3046" max="3047" width="3.28515625" style="151" customWidth="1"/>
    <col min="3048" max="3048" width="3.140625" style="151" customWidth="1"/>
    <col min="3049" max="3075" width="3.28515625" style="151" customWidth="1"/>
    <col min="3076" max="3077" width="11.7109375" style="151" customWidth="1"/>
    <col min="3078" max="3298" width="11.42578125" style="151"/>
    <col min="3299" max="3299" width="5.7109375" style="151" customWidth="1"/>
    <col min="3300" max="3300" width="6.7109375" style="151" customWidth="1"/>
    <col min="3301" max="3301" width="3.140625" style="151" customWidth="1"/>
    <col min="3302" max="3303" width="3.28515625" style="151" customWidth="1"/>
    <col min="3304" max="3304" width="3.140625" style="151" customWidth="1"/>
    <col min="3305" max="3331" width="3.28515625" style="151" customWidth="1"/>
    <col min="3332" max="3333" width="11.7109375" style="151" customWidth="1"/>
    <col min="3334" max="3554" width="11.42578125" style="151"/>
    <col min="3555" max="3555" width="5.7109375" style="151" customWidth="1"/>
    <col min="3556" max="3556" width="6.7109375" style="151" customWidth="1"/>
    <col min="3557" max="3557" width="3.140625" style="151" customWidth="1"/>
    <col min="3558" max="3559" width="3.28515625" style="151" customWidth="1"/>
    <col min="3560" max="3560" width="3.140625" style="151" customWidth="1"/>
    <col min="3561" max="3587" width="3.28515625" style="151" customWidth="1"/>
    <col min="3588" max="3589" width="11.7109375" style="151" customWidth="1"/>
    <col min="3590" max="3810" width="11.42578125" style="151"/>
    <col min="3811" max="3811" width="5.7109375" style="151" customWidth="1"/>
    <col min="3812" max="3812" width="6.7109375" style="151" customWidth="1"/>
    <col min="3813" max="3813" width="3.140625" style="151" customWidth="1"/>
    <col min="3814" max="3815" width="3.28515625" style="151" customWidth="1"/>
    <col min="3816" max="3816" width="3.140625" style="151" customWidth="1"/>
    <col min="3817" max="3843" width="3.28515625" style="151" customWidth="1"/>
    <col min="3844" max="3845" width="11.7109375" style="151" customWidth="1"/>
    <col min="3846" max="4066" width="11.42578125" style="151"/>
    <col min="4067" max="4067" width="5.7109375" style="151" customWidth="1"/>
    <col min="4068" max="4068" width="6.7109375" style="151" customWidth="1"/>
    <col min="4069" max="4069" width="3.140625" style="151" customWidth="1"/>
    <col min="4070" max="4071" width="3.28515625" style="151" customWidth="1"/>
    <col min="4072" max="4072" width="3.140625" style="151" customWidth="1"/>
    <col min="4073" max="4099" width="3.28515625" style="151" customWidth="1"/>
    <col min="4100" max="4101" width="11.7109375" style="151" customWidth="1"/>
    <col min="4102" max="4322" width="11.42578125" style="151"/>
    <col min="4323" max="4323" width="5.7109375" style="151" customWidth="1"/>
    <col min="4324" max="4324" width="6.7109375" style="151" customWidth="1"/>
    <col min="4325" max="4325" width="3.140625" style="151" customWidth="1"/>
    <col min="4326" max="4327" width="3.28515625" style="151" customWidth="1"/>
    <col min="4328" max="4328" width="3.140625" style="151" customWidth="1"/>
    <col min="4329" max="4355" width="3.28515625" style="151" customWidth="1"/>
    <col min="4356" max="4357" width="11.7109375" style="151" customWidth="1"/>
    <col min="4358" max="4578" width="11.42578125" style="151"/>
    <col min="4579" max="4579" width="5.7109375" style="151" customWidth="1"/>
    <col min="4580" max="4580" width="6.7109375" style="151" customWidth="1"/>
    <col min="4581" max="4581" width="3.140625" style="151" customWidth="1"/>
    <col min="4582" max="4583" width="3.28515625" style="151" customWidth="1"/>
    <col min="4584" max="4584" width="3.140625" style="151" customWidth="1"/>
    <col min="4585" max="4611" width="3.28515625" style="151" customWidth="1"/>
    <col min="4612" max="4613" width="11.7109375" style="151" customWidth="1"/>
    <col min="4614" max="4834" width="11.42578125" style="151"/>
    <col min="4835" max="4835" width="5.7109375" style="151" customWidth="1"/>
    <col min="4836" max="4836" width="6.7109375" style="151" customWidth="1"/>
    <col min="4837" max="4837" width="3.140625" style="151" customWidth="1"/>
    <col min="4838" max="4839" width="3.28515625" style="151" customWidth="1"/>
    <col min="4840" max="4840" width="3.140625" style="151" customWidth="1"/>
    <col min="4841" max="4867" width="3.28515625" style="151" customWidth="1"/>
    <col min="4868" max="4869" width="11.7109375" style="151" customWidth="1"/>
    <col min="4870" max="5090" width="11.42578125" style="151"/>
    <col min="5091" max="5091" width="5.7109375" style="151" customWidth="1"/>
    <col min="5092" max="5092" width="6.7109375" style="151" customWidth="1"/>
    <col min="5093" max="5093" width="3.140625" style="151" customWidth="1"/>
    <col min="5094" max="5095" width="3.28515625" style="151" customWidth="1"/>
    <col min="5096" max="5096" width="3.140625" style="151" customWidth="1"/>
    <col min="5097" max="5123" width="3.28515625" style="151" customWidth="1"/>
    <col min="5124" max="5125" width="11.7109375" style="151" customWidth="1"/>
    <col min="5126" max="5346" width="11.42578125" style="151"/>
    <col min="5347" max="5347" width="5.7109375" style="151" customWidth="1"/>
    <col min="5348" max="5348" width="6.7109375" style="151" customWidth="1"/>
    <col min="5349" max="5349" width="3.140625" style="151" customWidth="1"/>
    <col min="5350" max="5351" width="3.28515625" style="151" customWidth="1"/>
    <col min="5352" max="5352" width="3.140625" style="151" customWidth="1"/>
    <col min="5353" max="5379" width="3.28515625" style="151" customWidth="1"/>
    <col min="5380" max="5381" width="11.7109375" style="151" customWidth="1"/>
    <col min="5382" max="5602" width="11.42578125" style="151"/>
    <col min="5603" max="5603" width="5.7109375" style="151" customWidth="1"/>
    <col min="5604" max="5604" width="6.7109375" style="151" customWidth="1"/>
    <col min="5605" max="5605" width="3.140625" style="151" customWidth="1"/>
    <col min="5606" max="5607" width="3.28515625" style="151" customWidth="1"/>
    <col min="5608" max="5608" width="3.140625" style="151" customWidth="1"/>
    <col min="5609" max="5635" width="3.28515625" style="151" customWidth="1"/>
    <col min="5636" max="5637" width="11.7109375" style="151" customWidth="1"/>
    <col min="5638" max="5858" width="11.42578125" style="151"/>
    <col min="5859" max="5859" width="5.7109375" style="151" customWidth="1"/>
    <col min="5860" max="5860" width="6.7109375" style="151" customWidth="1"/>
    <col min="5861" max="5861" width="3.140625" style="151" customWidth="1"/>
    <col min="5862" max="5863" width="3.28515625" style="151" customWidth="1"/>
    <col min="5864" max="5864" width="3.140625" style="151" customWidth="1"/>
    <col min="5865" max="5891" width="3.28515625" style="151" customWidth="1"/>
    <col min="5892" max="5893" width="11.7109375" style="151" customWidth="1"/>
    <col min="5894" max="6114" width="11.42578125" style="151"/>
    <col min="6115" max="6115" width="5.7109375" style="151" customWidth="1"/>
    <col min="6116" max="6116" width="6.7109375" style="151" customWidth="1"/>
    <col min="6117" max="6117" width="3.140625" style="151" customWidth="1"/>
    <col min="6118" max="6119" width="3.28515625" style="151" customWidth="1"/>
    <col min="6120" max="6120" width="3.140625" style="151" customWidth="1"/>
    <col min="6121" max="6147" width="3.28515625" style="151" customWidth="1"/>
    <col min="6148" max="6149" width="11.7109375" style="151" customWidth="1"/>
    <col min="6150" max="6370" width="11.42578125" style="151"/>
    <col min="6371" max="6371" width="5.7109375" style="151" customWidth="1"/>
    <col min="6372" max="6372" width="6.7109375" style="151" customWidth="1"/>
    <col min="6373" max="6373" width="3.140625" style="151" customWidth="1"/>
    <col min="6374" max="6375" width="3.28515625" style="151" customWidth="1"/>
    <col min="6376" max="6376" width="3.140625" style="151" customWidth="1"/>
    <col min="6377" max="6403" width="3.28515625" style="151" customWidth="1"/>
    <col min="6404" max="6405" width="11.7109375" style="151" customWidth="1"/>
    <col min="6406" max="6626" width="11.42578125" style="151"/>
    <col min="6627" max="6627" width="5.7109375" style="151" customWidth="1"/>
    <col min="6628" max="6628" width="6.7109375" style="151" customWidth="1"/>
    <col min="6629" max="6629" width="3.140625" style="151" customWidth="1"/>
    <col min="6630" max="6631" width="3.28515625" style="151" customWidth="1"/>
    <col min="6632" max="6632" width="3.140625" style="151" customWidth="1"/>
    <col min="6633" max="6659" width="3.28515625" style="151" customWidth="1"/>
    <col min="6660" max="6661" width="11.7109375" style="151" customWidth="1"/>
    <col min="6662" max="6882" width="11.42578125" style="151"/>
    <col min="6883" max="6883" width="5.7109375" style="151" customWidth="1"/>
    <col min="6884" max="6884" width="6.7109375" style="151" customWidth="1"/>
    <col min="6885" max="6885" width="3.140625" style="151" customWidth="1"/>
    <col min="6886" max="6887" width="3.28515625" style="151" customWidth="1"/>
    <col min="6888" max="6888" width="3.140625" style="151" customWidth="1"/>
    <col min="6889" max="6915" width="3.28515625" style="151" customWidth="1"/>
    <col min="6916" max="6917" width="11.7109375" style="151" customWidth="1"/>
    <col min="6918" max="7138" width="11.42578125" style="151"/>
    <col min="7139" max="7139" width="5.7109375" style="151" customWidth="1"/>
    <col min="7140" max="7140" width="6.7109375" style="151" customWidth="1"/>
    <col min="7141" max="7141" width="3.140625" style="151" customWidth="1"/>
    <col min="7142" max="7143" width="3.28515625" style="151" customWidth="1"/>
    <col min="7144" max="7144" width="3.140625" style="151" customWidth="1"/>
    <col min="7145" max="7171" width="3.28515625" style="151" customWidth="1"/>
    <col min="7172" max="7173" width="11.7109375" style="151" customWidth="1"/>
    <col min="7174" max="7394" width="11.42578125" style="151"/>
    <col min="7395" max="7395" width="5.7109375" style="151" customWidth="1"/>
    <col min="7396" max="7396" width="6.7109375" style="151" customWidth="1"/>
    <col min="7397" max="7397" width="3.140625" style="151" customWidth="1"/>
    <col min="7398" max="7399" width="3.28515625" style="151" customWidth="1"/>
    <col min="7400" max="7400" width="3.140625" style="151" customWidth="1"/>
    <col min="7401" max="7427" width="3.28515625" style="151" customWidth="1"/>
    <col min="7428" max="7429" width="11.7109375" style="151" customWidth="1"/>
    <col min="7430" max="7650" width="11.42578125" style="151"/>
    <col min="7651" max="7651" width="5.7109375" style="151" customWidth="1"/>
    <col min="7652" max="7652" width="6.7109375" style="151" customWidth="1"/>
    <col min="7653" max="7653" width="3.140625" style="151" customWidth="1"/>
    <col min="7654" max="7655" width="3.28515625" style="151" customWidth="1"/>
    <col min="7656" max="7656" width="3.140625" style="151" customWidth="1"/>
    <col min="7657" max="7683" width="3.28515625" style="151" customWidth="1"/>
    <col min="7684" max="7685" width="11.7109375" style="151" customWidth="1"/>
    <col min="7686" max="7906" width="11.42578125" style="151"/>
    <col min="7907" max="7907" width="5.7109375" style="151" customWidth="1"/>
    <col min="7908" max="7908" width="6.7109375" style="151" customWidth="1"/>
    <col min="7909" max="7909" width="3.140625" style="151" customWidth="1"/>
    <col min="7910" max="7911" width="3.28515625" style="151" customWidth="1"/>
    <col min="7912" max="7912" width="3.140625" style="151" customWidth="1"/>
    <col min="7913" max="7939" width="3.28515625" style="151" customWidth="1"/>
    <col min="7940" max="7941" width="11.7109375" style="151" customWidth="1"/>
    <col min="7942" max="8162" width="11.42578125" style="151"/>
    <col min="8163" max="8163" width="5.7109375" style="151" customWidth="1"/>
    <col min="8164" max="8164" width="6.7109375" style="151" customWidth="1"/>
    <col min="8165" max="8165" width="3.140625" style="151" customWidth="1"/>
    <col min="8166" max="8167" width="3.28515625" style="151" customWidth="1"/>
    <col min="8168" max="8168" width="3.140625" style="151" customWidth="1"/>
    <col min="8169" max="8195" width="3.28515625" style="151" customWidth="1"/>
    <col min="8196" max="8197" width="11.7109375" style="151" customWidth="1"/>
    <col min="8198" max="8418" width="11.42578125" style="151"/>
    <col min="8419" max="8419" width="5.7109375" style="151" customWidth="1"/>
    <col min="8420" max="8420" width="6.7109375" style="151" customWidth="1"/>
    <col min="8421" max="8421" width="3.140625" style="151" customWidth="1"/>
    <col min="8422" max="8423" width="3.28515625" style="151" customWidth="1"/>
    <col min="8424" max="8424" width="3.140625" style="151" customWidth="1"/>
    <col min="8425" max="8451" width="3.28515625" style="151" customWidth="1"/>
    <col min="8452" max="8453" width="11.7109375" style="151" customWidth="1"/>
    <col min="8454" max="8674" width="11.42578125" style="151"/>
    <col min="8675" max="8675" width="5.7109375" style="151" customWidth="1"/>
    <col min="8676" max="8676" width="6.7109375" style="151" customWidth="1"/>
    <col min="8677" max="8677" width="3.140625" style="151" customWidth="1"/>
    <col min="8678" max="8679" width="3.28515625" style="151" customWidth="1"/>
    <col min="8680" max="8680" width="3.140625" style="151" customWidth="1"/>
    <col min="8681" max="8707" width="3.28515625" style="151" customWidth="1"/>
    <col min="8708" max="8709" width="11.7109375" style="151" customWidth="1"/>
    <col min="8710" max="8930" width="11.42578125" style="151"/>
    <col min="8931" max="8931" width="5.7109375" style="151" customWidth="1"/>
    <col min="8932" max="8932" width="6.7109375" style="151" customWidth="1"/>
    <col min="8933" max="8933" width="3.140625" style="151" customWidth="1"/>
    <col min="8934" max="8935" width="3.28515625" style="151" customWidth="1"/>
    <col min="8936" max="8936" width="3.140625" style="151" customWidth="1"/>
    <col min="8937" max="8963" width="3.28515625" style="151" customWidth="1"/>
    <col min="8964" max="8965" width="11.7109375" style="151" customWidth="1"/>
    <col min="8966" max="9186" width="11.42578125" style="151"/>
    <col min="9187" max="9187" width="5.7109375" style="151" customWidth="1"/>
    <col min="9188" max="9188" width="6.7109375" style="151" customWidth="1"/>
    <col min="9189" max="9189" width="3.140625" style="151" customWidth="1"/>
    <col min="9190" max="9191" width="3.28515625" style="151" customWidth="1"/>
    <col min="9192" max="9192" width="3.140625" style="151" customWidth="1"/>
    <col min="9193" max="9219" width="3.28515625" style="151" customWidth="1"/>
    <col min="9220" max="9221" width="11.7109375" style="151" customWidth="1"/>
    <col min="9222" max="9442" width="11.42578125" style="151"/>
    <col min="9443" max="9443" width="5.7109375" style="151" customWidth="1"/>
    <col min="9444" max="9444" width="6.7109375" style="151" customWidth="1"/>
    <col min="9445" max="9445" width="3.140625" style="151" customWidth="1"/>
    <col min="9446" max="9447" width="3.28515625" style="151" customWidth="1"/>
    <col min="9448" max="9448" width="3.140625" style="151" customWidth="1"/>
    <col min="9449" max="9475" width="3.28515625" style="151" customWidth="1"/>
    <col min="9476" max="9477" width="11.7109375" style="151" customWidth="1"/>
    <col min="9478" max="9698" width="11.42578125" style="151"/>
    <col min="9699" max="9699" width="5.7109375" style="151" customWidth="1"/>
    <col min="9700" max="9700" width="6.7109375" style="151" customWidth="1"/>
    <col min="9701" max="9701" width="3.140625" style="151" customWidth="1"/>
    <col min="9702" max="9703" width="3.28515625" style="151" customWidth="1"/>
    <col min="9704" max="9704" width="3.140625" style="151" customWidth="1"/>
    <col min="9705" max="9731" width="3.28515625" style="151" customWidth="1"/>
    <col min="9732" max="9733" width="11.7109375" style="151" customWidth="1"/>
    <col min="9734" max="9954" width="11.42578125" style="151"/>
    <col min="9955" max="9955" width="5.7109375" style="151" customWidth="1"/>
    <col min="9956" max="9956" width="6.7109375" style="151" customWidth="1"/>
    <col min="9957" max="9957" width="3.140625" style="151" customWidth="1"/>
    <col min="9958" max="9959" width="3.28515625" style="151" customWidth="1"/>
    <col min="9960" max="9960" width="3.140625" style="151" customWidth="1"/>
    <col min="9961" max="9987" width="3.28515625" style="151" customWidth="1"/>
    <col min="9988" max="9989" width="11.7109375" style="151" customWidth="1"/>
    <col min="9990" max="10210" width="11.42578125" style="151"/>
    <col min="10211" max="10211" width="5.7109375" style="151" customWidth="1"/>
    <col min="10212" max="10212" width="6.7109375" style="151" customWidth="1"/>
    <col min="10213" max="10213" width="3.140625" style="151" customWidth="1"/>
    <col min="10214" max="10215" width="3.28515625" style="151" customWidth="1"/>
    <col min="10216" max="10216" width="3.140625" style="151" customWidth="1"/>
    <col min="10217" max="10243" width="3.28515625" style="151" customWidth="1"/>
    <col min="10244" max="10245" width="11.7109375" style="151" customWidth="1"/>
    <col min="10246" max="10466" width="11.42578125" style="151"/>
    <col min="10467" max="10467" width="5.7109375" style="151" customWidth="1"/>
    <col min="10468" max="10468" width="6.7109375" style="151" customWidth="1"/>
    <col min="10469" max="10469" width="3.140625" style="151" customWidth="1"/>
    <col min="10470" max="10471" width="3.28515625" style="151" customWidth="1"/>
    <col min="10472" max="10472" width="3.140625" style="151" customWidth="1"/>
    <col min="10473" max="10499" width="3.28515625" style="151" customWidth="1"/>
    <col min="10500" max="10501" width="11.7109375" style="151" customWidth="1"/>
    <col min="10502" max="10722" width="11.42578125" style="151"/>
    <col min="10723" max="10723" width="5.7109375" style="151" customWidth="1"/>
    <col min="10724" max="10724" width="6.7109375" style="151" customWidth="1"/>
    <col min="10725" max="10725" width="3.140625" style="151" customWidth="1"/>
    <col min="10726" max="10727" width="3.28515625" style="151" customWidth="1"/>
    <col min="10728" max="10728" width="3.140625" style="151" customWidth="1"/>
    <col min="10729" max="10755" width="3.28515625" style="151" customWidth="1"/>
    <col min="10756" max="10757" width="11.7109375" style="151" customWidth="1"/>
    <col min="10758" max="10978" width="11.42578125" style="151"/>
    <col min="10979" max="10979" width="5.7109375" style="151" customWidth="1"/>
    <col min="10980" max="10980" width="6.7109375" style="151" customWidth="1"/>
    <col min="10981" max="10981" width="3.140625" style="151" customWidth="1"/>
    <col min="10982" max="10983" width="3.28515625" style="151" customWidth="1"/>
    <col min="10984" max="10984" width="3.140625" style="151" customWidth="1"/>
    <col min="10985" max="11011" width="3.28515625" style="151" customWidth="1"/>
    <col min="11012" max="11013" width="11.7109375" style="151" customWidth="1"/>
    <col min="11014" max="11234" width="11.42578125" style="151"/>
    <col min="11235" max="11235" width="5.7109375" style="151" customWidth="1"/>
    <col min="11236" max="11236" width="6.7109375" style="151" customWidth="1"/>
    <col min="11237" max="11237" width="3.140625" style="151" customWidth="1"/>
    <col min="11238" max="11239" width="3.28515625" style="151" customWidth="1"/>
    <col min="11240" max="11240" width="3.140625" style="151" customWidth="1"/>
    <col min="11241" max="11267" width="3.28515625" style="151" customWidth="1"/>
    <col min="11268" max="11269" width="11.7109375" style="151" customWidth="1"/>
    <col min="11270" max="11490" width="11.42578125" style="151"/>
    <col min="11491" max="11491" width="5.7109375" style="151" customWidth="1"/>
    <col min="11492" max="11492" width="6.7109375" style="151" customWidth="1"/>
    <col min="11493" max="11493" width="3.140625" style="151" customWidth="1"/>
    <col min="11494" max="11495" width="3.28515625" style="151" customWidth="1"/>
    <col min="11496" max="11496" width="3.140625" style="151" customWidth="1"/>
    <col min="11497" max="11523" width="3.28515625" style="151" customWidth="1"/>
    <col min="11524" max="11525" width="11.7109375" style="151" customWidth="1"/>
    <col min="11526" max="11746" width="11.42578125" style="151"/>
    <col min="11747" max="11747" width="5.7109375" style="151" customWidth="1"/>
    <col min="11748" max="11748" width="6.7109375" style="151" customWidth="1"/>
    <col min="11749" max="11749" width="3.140625" style="151" customWidth="1"/>
    <col min="11750" max="11751" width="3.28515625" style="151" customWidth="1"/>
    <col min="11752" max="11752" width="3.140625" style="151" customWidth="1"/>
    <col min="11753" max="11779" width="3.28515625" style="151" customWidth="1"/>
    <col min="11780" max="11781" width="11.7109375" style="151" customWidth="1"/>
    <col min="11782" max="12002" width="11.42578125" style="151"/>
    <col min="12003" max="12003" width="5.7109375" style="151" customWidth="1"/>
    <col min="12004" max="12004" width="6.7109375" style="151" customWidth="1"/>
    <col min="12005" max="12005" width="3.140625" style="151" customWidth="1"/>
    <col min="12006" max="12007" width="3.28515625" style="151" customWidth="1"/>
    <col min="12008" max="12008" width="3.140625" style="151" customWidth="1"/>
    <col min="12009" max="12035" width="3.28515625" style="151" customWidth="1"/>
    <col min="12036" max="12037" width="11.7109375" style="151" customWidth="1"/>
    <col min="12038" max="12258" width="11.42578125" style="151"/>
    <col min="12259" max="12259" width="5.7109375" style="151" customWidth="1"/>
    <col min="12260" max="12260" width="6.7109375" style="151" customWidth="1"/>
    <col min="12261" max="12261" width="3.140625" style="151" customWidth="1"/>
    <col min="12262" max="12263" width="3.28515625" style="151" customWidth="1"/>
    <col min="12264" max="12264" width="3.140625" style="151" customWidth="1"/>
    <col min="12265" max="12291" width="3.28515625" style="151" customWidth="1"/>
    <col min="12292" max="12293" width="11.7109375" style="151" customWidth="1"/>
    <col min="12294" max="12514" width="11.42578125" style="151"/>
    <col min="12515" max="12515" width="5.7109375" style="151" customWidth="1"/>
    <col min="12516" max="12516" width="6.7109375" style="151" customWidth="1"/>
    <col min="12517" max="12517" width="3.140625" style="151" customWidth="1"/>
    <col min="12518" max="12519" width="3.28515625" style="151" customWidth="1"/>
    <col min="12520" max="12520" width="3.140625" style="151" customWidth="1"/>
    <col min="12521" max="12547" width="3.28515625" style="151" customWidth="1"/>
    <col min="12548" max="12549" width="11.7109375" style="151" customWidth="1"/>
    <col min="12550" max="12770" width="11.42578125" style="151"/>
    <col min="12771" max="12771" width="5.7109375" style="151" customWidth="1"/>
    <col min="12772" max="12772" width="6.7109375" style="151" customWidth="1"/>
    <col min="12773" max="12773" width="3.140625" style="151" customWidth="1"/>
    <col min="12774" max="12775" width="3.28515625" style="151" customWidth="1"/>
    <col min="12776" max="12776" width="3.140625" style="151" customWidth="1"/>
    <col min="12777" max="12803" width="3.28515625" style="151" customWidth="1"/>
    <col min="12804" max="12805" width="11.7109375" style="151" customWidth="1"/>
    <col min="12806" max="13026" width="11.42578125" style="151"/>
    <col min="13027" max="13027" width="5.7109375" style="151" customWidth="1"/>
    <col min="13028" max="13028" width="6.7109375" style="151" customWidth="1"/>
    <col min="13029" max="13029" width="3.140625" style="151" customWidth="1"/>
    <col min="13030" max="13031" width="3.28515625" style="151" customWidth="1"/>
    <col min="13032" max="13032" width="3.140625" style="151" customWidth="1"/>
    <col min="13033" max="13059" width="3.28515625" style="151" customWidth="1"/>
    <col min="13060" max="13061" width="11.7109375" style="151" customWidth="1"/>
    <col min="13062" max="13282" width="11.42578125" style="151"/>
    <col min="13283" max="13283" width="5.7109375" style="151" customWidth="1"/>
    <col min="13284" max="13284" width="6.7109375" style="151" customWidth="1"/>
    <col min="13285" max="13285" width="3.140625" style="151" customWidth="1"/>
    <col min="13286" max="13287" width="3.28515625" style="151" customWidth="1"/>
    <col min="13288" max="13288" width="3.140625" style="151" customWidth="1"/>
    <col min="13289" max="13315" width="3.28515625" style="151" customWidth="1"/>
    <col min="13316" max="13317" width="11.7109375" style="151" customWidth="1"/>
    <col min="13318" max="13538" width="11.42578125" style="151"/>
    <col min="13539" max="13539" width="5.7109375" style="151" customWidth="1"/>
    <col min="13540" max="13540" width="6.7109375" style="151" customWidth="1"/>
    <col min="13541" max="13541" width="3.140625" style="151" customWidth="1"/>
    <col min="13542" max="13543" width="3.28515625" style="151" customWidth="1"/>
    <col min="13544" max="13544" width="3.140625" style="151" customWidth="1"/>
    <col min="13545" max="13571" width="3.28515625" style="151" customWidth="1"/>
    <col min="13572" max="13573" width="11.7109375" style="151" customWidth="1"/>
    <col min="13574" max="13794" width="11.42578125" style="151"/>
    <col min="13795" max="13795" width="5.7109375" style="151" customWidth="1"/>
    <col min="13796" max="13796" width="6.7109375" style="151" customWidth="1"/>
    <col min="13797" max="13797" width="3.140625" style="151" customWidth="1"/>
    <col min="13798" max="13799" width="3.28515625" style="151" customWidth="1"/>
    <col min="13800" max="13800" width="3.140625" style="151" customWidth="1"/>
    <col min="13801" max="13827" width="3.28515625" style="151" customWidth="1"/>
    <col min="13828" max="13829" width="11.7109375" style="151" customWidth="1"/>
    <col min="13830" max="14050" width="11.42578125" style="151"/>
    <col min="14051" max="14051" width="5.7109375" style="151" customWidth="1"/>
    <col min="14052" max="14052" width="6.7109375" style="151" customWidth="1"/>
    <col min="14053" max="14053" width="3.140625" style="151" customWidth="1"/>
    <col min="14054" max="14055" width="3.28515625" style="151" customWidth="1"/>
    <col min="14056" max="14056" width="3.140625" style="151" customWidth="1"/>
    <col min="14057" max="14083" width="3.28515625" style="151" customWidth="1"/>
    <col min="14084" max="14085" width="11.7109375" style="151" customWidth="1"/>
    <col min="14086" max="14306" width="11.42578125" style="151"/>
    <col min="14307" max="14307" width="5.7109375" style="151" customWidth="1"/>
    <col min="14308" max="14308" width="6.7109375" style="151" customWidth="1"/>
    <col min="14309" max="14309" width="3.140625" style="151" customWidth="1"/>
    <col min="14310" max="14311" width="3.28515625" style="151" customWidth="1"/>
    <col min="14312" max="14312" width="3.140625" style="151" customWidth="1"/>
    <col min="14313" max="14339" width="3.28515625" style="151" customWidth="1"/>
    <col min="14340" max="14341" width="11.7109375" style="151" customWidth="1"/>
    <col min="14342" max="14562" width="11.42578125" style="151"/>
    <col min="14563" max="14563" width="5.7109375" style="151" customWidth="1"/>
    <col min="14564" max="14564" width="6.7109375" style="151" customWidth="1"/>
    <col min="14565" max="14565" width="3.140625" style="151" customWidth="1"/>
    <col min="14566" max="14567" width="3.28515625" style="151" customWidth="1"/>
    <col min="14568" max="14568" width="3.140625" style="151" customWidth="1"/>
    <col min="14569" max="14595" width="3.28515625" style="151" customWidth="1"/>
    <col min="14596" max="14597" width="11.7109375" style="151" customWidth="1"/>
    <col min="14598" max="14818" width="11.42578125" style="151"/>
    <col min="14819" max="14819" width="5.7109375" style="151" customWidth="1"/>
    <col min="14820" max="14820" width="6.7109375" style="151" customWidth="1"/>
    <col min="14821" max="14821" width="3.140625" style="151" customWidth="1"/>
    <col min="14822" max="14823" width="3.28515625" style="151" customWidth="1"/>
    <col min="14824" max="14824" width="3.140625" style="151" customWidth="1"/>
    <col min="14825" max="14851" width="3.28515625" style="151" customWidth="1"/>
    <col min="14852" max="14853" width="11.7109375" style="151" customWidth="1"/>
    <col min="14854" max="15074" width="11.42578125" style="151"/>
    <col min="15075" max="15075" width="5.7109375" style="151" customWidth="1"/>
    <col min="15076" max="15076" width="6.7109375" style="151" customWidth="1"/>
    <col min="15077" max="15077" width="3.140625" style="151" customWidth="1"/>
    <col min="15078" max="15079" width="3.28515625" style="151" customWidth="1"/>
    <col min="15080" max="15080" width="3.140625" style="151" customWidth="1"/>
    <col min="15081" max="15107" width="3.28515625" style="151" customWidth="1"/>
    <col min="15108" max="15109" width="11.7109375" style="151" customWidth="1"/>
    <col min="15110" max="15330" width="11.42578125" style="151"/>
    <col min="15331" max="15331" width="5.7109375" style="151" customWidth="1"/>
    <col min="15332" max="15332" width="6.7109375" style="151" customWidth="1"/>
    <col min="15333" max="15333" width="3.140625" style="151" customWidth="1"/>
    <col min="15334" max="15335" width="3.28515625" style="151" customWidth="1"/>
    <col min="15336" max="15336" width="3.140625" style="151" customWidth="1"/>
    <col min="15337" max="15363" width="3.28515625" style="151" customWidth="1"/>
    <col min="15364" max="15365" width="11.7109375" style="151" customWidth="1"/>
    <col min="15366" max="15586" width="11.42578125" style="151"/>
    <col min="15587" max="15587" width="5.7109375" style="151" customWidth="1"/>
    <col min="15588" max="15588" width="6.7109375" style="151" customWidth="1"/>
    <col min="15589" max="15589" width="3.140625" style="151" customWidth="1"/>
    <col min="15590" max="15591" width="3.28515625" style="151" customWidth="1"/>
    <col min="15592" max="15592" width="3.140625" style="151" customWidth="1"/>
    <col min="15593" max="15619" width="3.28515625" style="151" customWidth="1"/>
    <col min="15620" max="15621" width="11.7109375" style="151" customWidth="1"/>
    <col min="15622" max="15842" width="11.42578125" style="151"/>
    <col min="15843" max="15843" width="5.7109375" style="151" customWidth="1"/>
    <col min="15844" max="15844" width="6.7109375" style="151" customWidth="1"/>
    <col min="15845" max="15845" width="3.140625" style="151" customWidth="1"/>
    <col min="15846" max="15847" width="3.28515625" style="151" customWidth="1"/>
    <col min="15848" max="15848" width="3.140625" style="151" customWidth="1"/>
    <col min="15849" max="15875" width="3.28515625" style="151" customWidth="1"/>
    <col min="15876" max="15877" width="11.7109375" style="151" customWidth="1"/>
    <col min="15878" max="16098" width="11.42578125" style="151"/>
    <col min="16099" max="16099" width="5.7109375" style="151" customWidth="1"/>
    <col min="16100" max="16100" width="6.7109375" style="151" customWidth="1"/>
    <col min="16101" max="16101" width="3.140625" style="151" customWidth="1"/>
    <col min="16102" max="16103" width="3.28515625" style="151" customWidth="1"/>
    <col min="16104" max="16104" width="3.140625" style="151" customWidth="1"/>
    <col min="16105" max="16131" width="3.28515625" style="151" customWidth="1"/>
    <col min="16132" max="16133" width="11.7109375" style="151" customWidth="1"/>
    <col min="16134" max="16384" width="11.42578125" style="151"/>
  </cols>
  <sheetData>
    <row r="1" spans="1:11" ht="12.75" x14ac:dyDescent="0.2">
      <c r="A1" s="351" t="s">
        <v>219</v>
      </c>
      <c r="B1" s="351"/>
      <c r="C1" s="351"/>
      <c r="D1" s="351"/>
      <c r="E1" s="351"/>
      <c r="F1" s="351"/>
      <c r="G1" s="351"/>
      <c r="H1" s="351"/>
      <c r="I1" s="151"/>
      <c r="J1" s="151"/>
      <c r="K1" s="151"/>
    </row>
    <row r="2" spans="1:11" s="441" customFormat="1" ht="12.75" x14ac:dyDescent="0.2">
      <c r="A2" s="440"/>
      <c r="D2" s="440"/>
      <c r="G2" s="440"/>
      <c r="J2" s="618">
        <f>'Instructions + formulaire'!C64</f>
        <v>0</v>
      </c>
      <c r="K2" s="618"/>
    </row>
    <row r="3" spans="1:11" s="441" customFormat="1" ht="12.75" x14ac:dyDescent="0.2">
      <c r="A3" s="460" t="s">
        <v>297</v>
      </c>
      <c r="B3" s="458"/>
      <c r="C3" s="458"/>
      <c r="D3" s="459"/>
      <c r="E3" s="475"/>
      <c r="F3" s="463"/>
      <c r="G3" s="464"/>
      <c r="J3" s="440"/>
    </row>
    <row r="4" spans="1:11" s="441" customFormat="1" ht="12.75" x14ac:dyDescent="0.2">
      <c r="A4" s="460" t="s">
        <v>215</v>
      </c>
      <c r="B4" s="458"/>
      <c r="C4" s="458"/>
      <c r="D4" s="459"/>
      <c r="E4" s="475"/>
      <c r="F4" s="463"/>
      <c r="G4" s="464"/>
      <c r="J4" s="440"/>
    </row>
    <row r="5" spans="1:11" s="441" customFormat="1" ht="12.75" x14ac:dyDescent="0.2">
      <c r="A5" s="465"/>
      <c r="B5" s="463"/>
      <c r="C5" s="463"/>
      <c r="D5" s="503"/>
      <c r="E5" s="471"/>
      <c r="F5" s="463"/>
      <c r="G5" s="464"/>
      <c r="J5" s="440"/>
    </row>
    <row r="6" spans="1:11" s="441" customFormat="1" ht="18" x14ac:dyDescent="0.25">
      <c r="A6" s="619" t="s">
        <v>194</v>
      </c>
      <c r="B6" s="620"/>
      <c r="D6" s="619" t="s">
        <v>220</v>
      </c>
      <c r="E6" s="620"/>
      <c r="G6" s="619" t="s">
        <v>210</v>
      </c>
      <c r="H6" s="620"/>
      <c r="J6" s="619" t="s">
        <v>211</v>
      </c>
      <c r="K6" s="620"/>
    </row>
    <row r="7" spans="1:11" s="441" customFormat="1" ht="12.75" x14ac:dyDescent="0.2">
      <c r="A7" s="440"/>
      <c r="D7" s="440"/>
      <c r="G7" s="440"/>
      <c r="J7" s="440"/>
    </row>
    <row r="8" spans="1:11" s="441" customFormat="1" ht="25.5" x14ac:dyDescent="0.2">
      <c r="A8" s="442"/>
      <c r="B8" s="443" t="s">
        <v>195</v>
      </c>
      <c r="C8" s="444"/>
      <c r="D8" s="442"/>
      <c r="E8" s="443" t="s">
        <v>195</v>
      </c>
      <c r="F8" s="444"/>
      <c r="G8" s="442"/>
      <c r="H8" s="443" t="s">
        <v>195</v>
      </c>
      <c r="I8" s="444"/>
      <c r="J8" s="442"/>
      <c r="K8" s="443" t="s">
        <v>195</v>
      </c>
    </row>
    <row r="9" spans="1:11" s="441" customFormat="1" ht="12.75" x14ac:dyDescent="0.2">
      <c r="A9" s="442" t="s">
        <v>196</v>
      </c>
      <c r="B9" s="445"/>
      <c r="C9" s="444"/>
      <c r="D9" s="442" t="s">
        <v>196</v>
      </c>
      <c r="E9" s="445"/>
      <c r="F9" s="444"/>
      <c r="G9" s="442" t="s">
        <v>196</v>
      </c>
      <c r="H9" s="445"/>
      <c r="I9" s="444"/>
      <c r="J9" s="442" t="s">
        <v>196</v>
      </c>
      <c r="K9" s="445"/>
    </row>
    <row r="10" spans="1:11" s="441" customFormat="1" ht="12.75" x14ac:dyDescent="0.2">
      <c r="A10" s="442" t="s">
        <v>197</v>
      </c>
      <c r="B10" s="445"/>
      <c r="C10" s="444"/>
      <c r="D10" s="442" t="s">
        <v>197</v>
      </c>
      <c r="E10" s="445"/>
      <c r="F10" s="444"/>
      <c r="G10" s="442" t="s">
        <v>197</v>
      </c>
      <c r="H10" s="445"/>
      <c r="I10" s="444"/>
      <c r="J10" s="442" t="s">
        <v>197</v>
      </c>
      <c r="K10" s="445"/>
    </row>
    <row r="11" spans="1:11" s="441" customFormat="1" ht="12.75" x14ac:dyDescent="0.2">
      <c r="A11" s="442" t="s">
        <v>198</v>
      </c>
      <c r="B11" s="445"/>
      <c r="C11" s="444"/>
      <c r="D11" s="442" t="s">
        <v>198</v>
      </c>
      <c r="E11" s="445"/>
      <c r="F11" s="444"/>
      <c r="G11" s="442" t="s">
        <v>198</v>
      </c>
      <c r="H11" s="445"/>
      <c r="J11" s="442" t="s">
        <v>198</v>
      </c>
      <c r="K11" s="445"/>
    </row>
    <row r="12" spans="1:11" s="441" customFormat="1" ht="12.75" x14ac:dyDescent="0.2">
      <c r="A12" s="442" t="s">
        <v>199</v>
      </c>
      <c r="B12" s="445"/>
      <c r="C12" s="444"/>
      <c r="D12" s="442" t="s">
        <v>199</v>
      </c>
      <c r="E12" s="445"/>
      <c r="F12" s="444"/>
      <c r="G12" s="442" t="s">
        <v>199</v>
      </c>
      <c r="H12" s="445"/>
      <c r="J12" s="442" t="s">
        <v>199</v>
      </c>
      <c r="K12" s="445"/>
    </row>
    <row r="13" spans="1:11" s="441" customFormat="1" ht="12.75" x14ac:dyDescent="0.2">
      <c r="A13" s="442" t="s">
        <v>200</v>
      </c>
      <c r="B13" s="445"/>
      <c r="C13" s="444"/>
      <c r="D13" s="442" t="s">
        <v>200</v>
      </c>
      <c r="E13" s="445"/>
      <c r="F13" s="444"/>
      <c r="G13" s="442" t="s">
        <v>200</v>
      </c>
      <c r="H13" s="445"/>
      <c r="I13" s="444"/>
      <c r="J13" s="442" t="s">
        <v>200</v>
      </c>
      <c r="K13" s="445"/>
    </row>
    <row r="14" spans="1:11" s="441" customFormat="1" ht="12.75" x14ac:dyDescent="0.2">
      <c r="A14" s="442" t="s">
        <v>201</v>
      </c>
      <c r="B14" s="445"/>
      <c r="C14" s="444"/>
      <c r="D14" s="442" t="s">
        <v>201</v>
      </c>
      <c r="E14" s="445"/>
      <c r="F14" s="444"/>
      <c r="G14" s="442" t="s">
        <v>201</v>
      </c>
      <c r="H14" s="445"/>
      <c r="I14" s="444"/>
      <c r="J14" s="442" t="s">
        <v>201</v>
      </c>
      <c r="K14" s="445"/>
    </row>
    <row r="15" spans="1:11" s="441" customFormat="1" ht="12.75" x14ac:dyDescent="0.2">
      <c r="A15" s="442" t="s">
        <v>202</v>
      </c>
      <c r="B15" s="445"/>
      <c r="C15" s="444"/>
      <c r="D15" s="442" t="s">
        <v>202</v>
      </c>
      <c r="E15" s="445"/>
      <c r="F15" s="444"/>
      <c r="G15" s="442" t="s">
        <v>202</v>
      </c>
      <c r="H15" s="445"/>
      <c r="I15" s="444"/>
      <c r="J15" s="442" t="s">
        <v>202</v>
      </c>
      <c r="K15" s="445"/>
    </row>
    <row r="16" spans="1:11" s="441" customFormat="1" ht="12.75" x14ac:dyDescent="0.2">
      <c r="A16" s="442" t="s">
        <v>203</v>
      </c>
      <c r="B16" s="445"/>
      <c r="C16" s="444"/>
      <c r="D16" s="442" t="s">
        <v>203</v>
      </c>
      <c r="E16" s="445"/>
      <c r="F16" s="444"/>
      <c r="G16" s="442" t="s">
        <v>203</v>
      </c>
      <c r="H16" s="445"/>
      <c r="I16" s="444"/>
      <c r="J16" s="442" t="s">
        <v>203</v>
      </c>
      <c r="K16" s="445"/>
    </row>
    <row r="17" spans="1:11" s="441" customFormat="1" ht="12.75" x14ac:dyDescent="0.2">
      <c r="A17" s="442" t="s">
        <v>204</v>
      </c>
      <c r="B17" s="445"/>
      <c r="C17" s="444"/>
      <c r="D17" s="442" t="s">
        <v>204</v>
      </c>
      <c r="E17" s="445"/>
      <c r="F17" s="444"/>
      <c r="G17" s="442" t="s">
        <v>204</v>
      </c>
      <c r="H17" s="445"/>
      <c r="I17" s="444"/>
      <c r="J17" s="442" t="s">
        <v>204</v>
      </c>
      <c r="K17" s="445"/>
    </row>
    <row r="18" spans="1:11" s="441" customFormat="1" ht="12.75" x14ac:dyDescent="0.2">
      <c r="A18" s="442" t="s">
        <v>205</v>
      </c>
      <c r="B18" s="445"/>
      <c r="C18" s="444"/>
      <c r="D18" s="442" t="s">
        <v>205</v>
      </c>
      <c r="E18" s="445"/>
      <c r="F18" s="444"/>
      <c r="G18" s="442" t="s">
        <v>205</v>
      </c>
      <c r="H18" s="445"/>
      <c r="I18" s="444"/>
      <c r="J18" s="442" t="s">
        <v>205</v>
      </c>
      <c r="K18" s="445"/>
    </row>
    <row r="19" spans="1:11" s="441" customFormat="1" ht="12.75" x14ac:dyDescent="0.2">
      <c r="A19" s="442" t="s">
        <v>206</v>
      </c>
      <c r="B19" s="445"/>
      <c r="C19" s="444"/>
      <c r="D19" s="442" t="s">
        <v>206</v>
      </c>
      <c r="E19" s="445"/>
      <c r="F19" s="444"/>
      <c r="G19" s="442" t="s">
        <v>206</v>
      </c>
      <c r="H19" s="445"/>
      <c r="I19" s="444"/>
      <c r="J19" s="442" t="s">
        <v>206</v>
      </c>
      <c r="K19" s="445"/>
    </row>
    <row r="20" spans="1:11" s="441" customFormat="1" ht="12.75" x14ac:dyDescent="0.2">
      <c r="A20" s="442" t="s">
        <v>207</v>
      </c>
      <c r="B20" s="445"/>
      <c r="C20" s="444"/>
      <c r="D20" s="442" t="s">
        <v>207</v>
      </c>
      <c r="E20" s="445"/>
      <c r="F20" s="444"/>
      <c r="G20" s="442" t="s">
        <v>207</v>
      </c>
      <c r="H20" s="445"/>
      <c r="I20" s="444"/>
      <c r="J20" s="442" t="s">
        <v>207</v>
      </c>
      <c r="K20" s="445"/>
    </row>
    <row r="21" spans="1:11" s="441" customFormat="1" ht="12.75" x14ac:dyDescent="0.2">
      <c r="A21" s="446" t="s">
        <v>221</v>
      </c>
      <c r="B21" s="447">
        <f>SUM(B9:B20)-E21</f>
        <v>0</v>
      </c>
      <c r="C21" s="444"/>
      <c r="D21" s="446" t="s">
        <v>221</v>
      </c>
      <c r="E21" s="447">
        <f>SUM(E9:E20)</f>
        <v>0</v>
      </c>
      <c r="F21" s="444"/>
      <c r="G21" s="446" t="s">
        <v>221</v>
      </c>
      <c r="H21" s="447">
        <f>SUM(H9:H20)</f>
        <v>0</v>
      </c>
      <c r="I21" s="444"/>
      <c r="J21" s="446" t="s">
        <v>221</v>
      </c>
      <c r="K21" s="447">
        <f>SUM(K9:K20)</f>
        <v>0</v>
      </c>
    </row>
    <row r="22" spans="1:11" s="441" customFormat="1" ht="12.75" x14ac:dyDescent="0.2">
      <c r="A22" s="442"/>
      <c r="B22" s="448"/>
      <c r="C22" s="444"/>
      <c r="D22" s="442"/>
      <c r="E22" s="448"/>
      <c r="F22" s="444"/>
      <c r="G22" s="442"/>
      <c r="H22" s="448"/>
      <c r="I22" s="444"/>
      <c r="J22" s="442"/>
      <c r="K22" s="448"/>
    </row>
    <row r="23" spans="1:11" s="441" customFormat="1" ht="12.75" x14ac:dyDescent="0.2">
      <c r="A23" s="442" t="s">
        <v>298</v>
      </c>
      <c r="B23" s="449"/>
      <c r="C23" s="444"/>
      <c r="D23" s="442" t="s">
        <v>298</v>
      </c>
      <c r="E23" s="466">
        <v>128</v>
      </c>
      <c r="F23" s="444"/>
      <c r="G23" s="442" t="s">
        <v>298</v>
      </c>
      <c r="H23" s="449"/>
      <c r="I23" s="444"/>
      <c r="J23" s="442" t="s">
        <v>298</v>
      </c>
      <c r="K23" s="449"/>
    </row>
    <row r="24" spans="1:11" s="441" customFormat="1" ht="12.75" x14ac:dyDescent="0.2">
      <c r="A24" s="442"/>
      <c r="B24" s="444"/>
      <c r="C24" s="444"/>
      <c r="D24" s="442"/>
      <c r="E24" s="444"/>
      <c r="F24" s="444"/>
      <c r="G24" s="442"/>
      <c r="H24" s="444"/>
      <c r="I24" s="444"/>
      <c r="J24" s="442"/>
      <c r="K24" s="444"/>
    </row>
    <row r="25" spans="1:11" s="441" customFormat="1" ht="12.75" x14ac:dyDescent="0.2">
      <c r="A25" s="446" t="s">
        <v>222</v>
      </c>
      <c r="B25" s="450">
        <f>IF(B21&gt;0,B21/B23,0)</f>
        <v>0</v>
      </c>
      <c r="C25" s="444"/>
      <c r="D25" s="446" t="s">
        <v>222</v>
      </c>
      <c r="E25" s="450">
        <f>IF(E21&gt;0,E21/E23,0)</f>
        <v>0</v>
      </c>
      <c r="F25" s="444"/>
      <c r="G25" s="446" t="s">
        <v>222</v>
      </c>
      <c r="H25" s="450">
        <f>IF(H21&gt;0,H21/H23,0)</f>
        <v>0</v>
      </c>
      <c r="I25" s="444"/>
      <c r="J25" s="446" t="s">
        <v>222</v>
      </c>
      <c r="K25" s="450">
        <f>IF(K21&gt;0,K21/K23,0)</f>
        <v>0</v>
      </c>
    </row>
    <row r="26" spans="1:11" s="441" customFormat="1" ht="12.75" x14ac:dyDescent="0.2">
      <c r="A26" s="442"/>
      <c r="B26" s="444"/>
      <c r="C26" s="444"/>
      <c r="D26" s="442"/>
      <c r="E26" s="444"/>
      <c r="F26" s="444"/>
      <c r="G26" s="442"/>
      <c r="H26" s="444"/>
      <c r="I26" s="444"/>
      <c r="J26" s="442"/>
      <c r="K26" s="444"/>
    </row>
    <row r="27" spans="1:11" s="441" customFormat="1" ht="12.75" x14ac:dyDescent="0.2">
      <c r="A27" s="467" t="s">
        <v>223</v>
      </c>
      <c r="B27" s="468"/>
      <c r="C27" s="444"/>
      <c r="D27" s="442"/>
      <c r="E27" s="444"/>
      <c r="F27" s="444"/>
      <c r="G27" s="442" t="s">
        <v>223</v>
      </c>
      <c r="H27" s="469"/>
      <c r="I27" s="444"/>
      <c r="J27" s="442" t="s">
        <v>223</v>
      </c>
      <c r="K27" s="469"/>
    </row>
    <row r="28" spans="1:11" s="471" customFormat="1" ht="12.75" x14ac:dyDescent="0.2">
      <c r="A28" s="442"/>
      <c r="B28" s="444"/>
      <c r="C28" s="444"/>
      <c r="D28" s="442"/>
      <c r="E28" s="444"/>
      <c r="F28" s="444"/>
      <c r="G28" s="442" t="s">
        <v>224</v>
      </c>
      <c r="H28" s="470"/>
      <c r="I28" s="454"/>
      <c r="J28" s="442" t="s">
        <v>224</v>
      </c>
      <c r="K28" s="470"/>
    </row>
    <row r="29" spans="1:11" s="441" customFormat="1" ht="12.75" x14ac:dyDescent="0.2">
      <c r="A29" s="467" t="s">
        <v>225</v>
      </c>
      <c r="B29" s="472">
        <f>B27-E29</f>
        <v>0</v>
      </c>
      <c r="C29" s="444"/>
      <c r="D29" s="467" t="s">
        <v>226</v>
      </c>
      <c r="E29" s="472">
        <f>E25/E32</f>
        <v>0</v>
      </c>
      <c r="F29" s="444"/>
      <c r="G29" s="442"/>
      <c r="H29" s="444"/>
      <c r="I29" s="444"/>
      <c r="J29" s="442"/>
      <c r="K29" s="444"/>
    </row>
    <row r="30" spans="1:11" ht="12.75" x14ac:dyDescent="0.2">
      <c r="A30" s="442"/>
      <c r="B30" s="470"/>
      <c r="C30" s="454"/>
      <c r="D30" s="473" t="s">
        <v>227</v>
      </c>
      <c r="E30" s="470"/>
      <c r="F30" s="454"/>
      <c r="G30" s="442" t="s">
        <v>228</v>
      </c>
      <c r="H30" s="451"/>
      <c r="I30" s="444"/>
      <c r="J30" s="442" t="s">
        <v>228</v>
      </c>
      <c r="K30" s="451"/>
    </row>
    <row r="31" spans="1:11" ht="12.75" x14ac:dyDescent="0.2">
      <c r="A31" s="467"/>
      <c r="B31" s="454"/>
      <c r="C31" s="454"/>
      <c r="D31" s="467"/>
      <c r="E31" s="454"/>
      <c r="F31" s="444"/>
      <c r="G31" s="457"/>
      <c r="H31" s="457"/>
      <c r="I31" s="454"/>
      <c r="J31" s="457"/>
      <c r="K31" s="457"/>
    </row>
    <row r="32" spans="1:11" ht="12.75" x14ac:dyDescent="0.2">
      <c r="A32" s="442" t="s">
        <v>208</v>
      </c>
      <c r="B32" s="452">
        <v>240</v>
      </c>
      <c r="D32" s="442" t="s">
        <v>208</v>
      </c>
      <c r="E32" s="452">
        <v>240</v>
      </c>
      <c r="G32" s="442" t="s">
        <v>208</v>
      </c>
      <c r="H32" s="452">
        <f>195+H30</f>
        <v>195</v>
      </c>
      <c r="I32" s="444"/>
      <c r="J32" s="442" t="s">
        <v>208</v>
      </c>
      <c r="K32" s="452">
        <f>195+K30</f>
        <v>195</v>
      </c>
    </row>
    <row r="33" spans="1:11" ht="12.75" x14ac:dyDescent="0.2">
      <c r="A33" s="442"/>
      <c r="B33" s="444"/>
      <c r="D33" s="442"/>
      <c r="E33" s="444"/>
      <c r="H33" s="455" t="s">
        <v>212</v>
      </c>
      <c r="I33" s="444"/>
      <c r="J33" s="455"/>
      <c r="K33" s="455" t="s">
        <v>212</v>
      </c>
    </row>
    <row r="34" spans="1:11" ht="12.75" x14ac:dyDescent="0.2">
      <c r="A34" s="446" t="s">
        <v>229</v>
      </c>
      <c r="B34" s="453">
        <f>IF(B29&gt;0,B25/B29/B32,0)</f>
        <v>0</v>
      </c>
      <c r="D34" s="446" t="s">
        <v>229</v>
      </c>
      <c r="E34" s="453">
        <f>IF(E29&gt;0,E25/E29/E32,0)</f>
        <v>0</v>
      </c>
      <c r="G34" s="446" t="s">
        <v>229</v>
      </c>
      <c r="H34" s="453">
        <f>IF(H27&gt;0,H25/H27/H32,0)</f>
        <v>0</v>
      </c>
      <c r="I34" s="444"/>
      <c r="J34" s="446" t="s">
        <v>229</v>
      </c>
      <c r="K34" s="453">
        <f>IF(K27&gt;0,K25/K27/K32,0)</f>
        <v>0</v>
      </c>
    </row>
    <row r="35" spans="1:11" ht="12.75" x14ac:dyDescent="0.2">
      <c r="A35" s="151"/>
      <c r="B35" s="441" t="s">
        <v>209</v>
      </c>
      <c r="D35" s="151"/>
      <c r="E35" s="471" t="s">
        <v>230</v>
      </c>
      <c r="H35" s="441" t="s">
        <v>209</v>
      </c>
      <c r="K35" s="441" t="s">
        <v>209</v>
      </c>
    </row>
    <row r="36" spans="1:11" ht="6" customHeight="1" x14ac:dyDescent="0.2">
      <c r="A36" s="151"/>
      <c r="B36" s="441"/>
    </row>
    <row r="37" spans="1:11" x14ac:dyDescent="0.2">
      <c r="E37" s="474" t="s">
        <v>231</v>
      </c>
      <c r="H37" s="456"/>
    </row>
    <row r="38" spans="1:11" x14ac:dyDescent="0.2">
      <c r="E38" s="474" t="s">
        <v>232</v>
      </c>
    </row>
    <row r="43" spans="1:11" x14ac:dyDescent="0.2">
      <c r="G43" s="151"/>
      <c r="H43" s="151"/>
      <c r="I43" s="151"/>
      <c r="J43" s="151"/>
      <c r="K43" s="151"/>
    </row>
    <row r="44" spans="1:11" x14ac:dyDescent="0.2">
      <c r="G44" s="151"/>
      <c r="H44" s="151"/>
      <c r="I44" s="151"/>
      <c r="J44" s="151"/>
      <c r="K44" s="151"/>
    </row>
    <row r="45" spans="1:1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</row>
    <row r="46" spans="1:1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  <row r="47" spans="1:1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</row>
    <row r="48" spans="1:1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</row>
    <row r="49" s="151" customFormat="1" x14ac:dyDescent="0.2"/>
    <row r="50" s="151" customFormat="1" x14ac:dyDescent="0.2"/>
    <row r="51" s="151" customFormat="1" x14ac:dyDescent="0.2"/>
    <row r="52" s="151" customFormat="1" x14ac:dyDescent="0.2"/>
    <row r="53" s="151" customFormat="1" x14ac:dyDescent="0.2"/>
    <row r="54" s="151" customFormat="1" x14ac:dyDescent="0.2"/>
    <row r="55" s="151" customFormat="1" x14ac:dyDescent="0.2"/>
    <row r="56" s="151" customFormat="1" x14ac:dyDescent="0.2"/>
    <row r="57" s="151" customFormat="1" x14ac:dyDescent="0.2"/>
    <row r="58" s="151" customFormat="1" x14ac:dyDescent="0.2"/>
    <row r="59" s="151" customFormat="1" x14ac:dyDescent="0.2"/>
    <row r="60" s="151" customFormat="1" x14ac:dyDescent="0.2"/>
    <row r="61" s="151" customFormat="1" x14ac:dyDescent="0.2"/>
    <row r="62" s="151" customFormat="1" x14ac:dyDescent="0.2"/>
    <row r="63" s="151" customFormat="1" x14ac:dyDescent="0.2"/>
    <row r="64" s="151" customFormat="1" x14ac:dyDescent="0.2"/>
    <row r="65" spans="1:11" x14ac:dyDescent="0.2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</row>
    <row r="66" spans="1:11" x14ac:dyDescent="0.2">
      <c r="A66" s="151"/>
      <c r="B66" s="151"/>
      <c r="C66" s="151"/>
      <c r="D66" s="151"/>
      <c r="E66" s="151"/>
      <c r="F66" s="151"/>
    </row>
    <row r="67" spans="1:11" x14ac:dyDescent="0.2">
      <c r="A67" s="151"/>
      <c r="B67" s="151"/>
      <c r="C67" s="151"/>
      <c r="D67" s="151"/>
      <c r="E67" s="151"/>
      <c r="F67" s="151"/>
    </row>
    <row r="68" spans="1:11" x14ac:dyDescent="0.2">
      <c r="G68" s="151"/>
      <c r="H68" s="151"/>
      <c r="I68" s="151"/>
      <c r="J68" s="151"/>
      <c r="K68" s="151"/>
    </row>
    <row r="70" spans="1:11" x14ac:dyDescent="0.2">
      <c r="A70" s="151"/>
      <c r="B70" s="151"/>
      <c r="C70" s="151"/>
      <c r="D70" s="151"/>
      <c r="E70" s="151"/>
      <c r="F70" s="151"/>
    </row>
  </sheetData>
  <sheetProtection selectLockedCells="1"/>
  <mergeCells count="5">
    <mergeCell ref="J2:K2"/>
    <mergeCell ref="A6:B6"/>
    <mergeCell ref="D6:E6"/>
    <mergeCell ref="G6:H6"/>
    <mergeCell ref="J6:K6"/>
  </mergeCells>
  <pageMargins left="0.39370078740157483" right="0.39370078740157483" top="0.62992125984251968" bottom="0.6692913385826772" header="0.51181102362204722" footer="0.39370078740157483"/>
  <pageSetup paperSize="9" scale="90" orientation="landscape" r:id="rId1"/>
  <headerFooter alignWithMargins="0">
    <oddFooter>&amp;C&amp;P&amp;RFormulaire budget - version 01.08.2025/ SPAJ-VL/NS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S63"/>
  <sheetViews>
    <sheetView view="pageBreakPreview" topLeftCell="A14" zoomScaleNormal="100" zoomScaleSheetLayoutView="100" workbookViewId="0">
      <selection activeCell="J51" sqref="J51"/>
    </sheetView>
  </sheetViews>
  <sheetFormatPr baseColWidth="10" defaultRowHeight="12" x14ac:dyDescent="0.2"/>
  <cols>
    <col min="1" max="1" width="16.140625" style="194" customWidth="1"/>
    <col min="2" max="3" width="11.42578125" style="194"/>
    <col min="4" max="4" width="8.85546875" style="194" bestFit="1" customWidth="1"/>
    <col min="5" max="5" width="3.7109375" style="194" customWidth="1"/>
    <col min="6" max="6" width="11.42578125" style="194"/>
    <col min="7" max="7" width="3.7109375" style="194" customWidth="1"/>
    <col min="8" max="8" width="11.42578125" style="194"/>
    <col min="9" max="9" width="3.7109375" style="194" customWidth="1"/>
    <col min="10" max="10" width="11.5703125" style="194" bestFit="1" customWidth="1"/>
    <col min="11" max="11" width="4.42578125" style="194" customWidth="1"/>
    <col min="12" max="12" width="11.42578125" style="194"/>
    <col min="13" max="13" width="4.42578125" style="194" customWidth="1"/>
    <col min="14" max="14" width="12.85546875" style="194" bestFit="1" customWidth="1"/>
    <col min="15" max="15" width="8.42578125" style="194" customWidth="1"/>
    <col min="16" max="16" width="11.42578125" style="194" customWidth="1"/>
    <col min="17" max="17" width="8.7109375" style="194" customWidth="1"/>
    <col min="18" max="18" width="11.42578125" style="194" customWidth="1"/>
    <col min="19" max="19" width="6.140625" style="194" bestFit="1" customWidth="1"/>
    <col min="20" max="254" width="11.42578125" style="194"/>
    <col min="255" max="255" width="16.140625" style="194" customWidth="1"/>
    <col min="256" max="258" width="11.42578125" style="194"/>
    <col min="259" max="259" width="3.7109375" style="194" customWidth="1"/>
    <col min="260" max="260" width="11.42578125" style="194"/>
    <col min="261" max="261" width="3.7109375" style="194" customWidth="1"/>
    <col min="262" max="262" width="11.42578125" style="194"/>
    <col min="263" max="263" width="3.7109375" style="194" customWidth="1"/>
    <col min="264" max="264" width="11.5703125" style="194" bestFit="1" customWidth="1"/>
    <col min="265" max="510" width="11.42578125" style="194"/>
    <col min="511" max="511" width="16.140625" style="194" customWidth="1"/>
    <col min="512" max="514" width="11.42578125" style="194"/>
    <col min="515" max="515" width="3.7109375" style="194" customWidth="1"/>
    <col min="516" max="516" width="11.42578125" style="194"/>
    <col min="517" max="517" width="3.7109375" style="194" customWidth="1"/>
    <col min="518" max="518" width="11.42578125" style="194"/>
    <col min="519" max="519" width="3.7109375" style="194" customWidth="1"/>
    <col min="520" max="520" width="11.5703125" style="194" bestFit="1" customWidth="1"/>
    <col min="521" max="766" width="11.42578125" style="194"/>
    <col min="767" max="767" width="16.140625" style="194" customWidth="1"/>
    <col min="768" max="770" width="11.42578125" style="194"/>
    <col min="771" max="771" width="3.7109375" style="194" customWidth="1"/>
    <col min="772" max="772" width="11.42578125" style="194"/>
    <col min="773" max="773" width="3.7109375" style="194" customWidth="1"/>
    <col min="774" max="774" width="11.42578125" style="194"/>
    <col min="775" max="775" width="3.7109375" style="194" customWidth="1"/>
    <col min="776" max="776" width="11.5703125" style="194" bestFit="1" customWidth="1"/>
    <col min="777" max="1022" width="11.42578125" style="194"/>
    <col min="1023" max="1023" width="16.140625" style="194" customWidth="1"/>
    <col min="1024" max="1026" width="11.42578125" style="194"/>
    <col min="1027" max="1027" width="3.7109375" style="194" customWidth="1"/>
    <col min="1028" max="1028" width="11.42578125" style="194"/>
    <col min="1029" max="1029" width="3.7109375" style="194" customWidth="1"/>
    <col min="1030" max="1030" width="11.42578125" style="194"/>
    <col min="1031" max="1031" width="3.7109375" style="194" customWidth="1"/>
    <col min="1032" max="1032" width="11.5703125" style="194" bestFit="1" customWidth="1"/>
    <col min="1033" max="1278" width="11.42578125" style="194"/>
    <col min="1279" max="1279" width="16.140625" style="194" customWidth="1"/>
    <col min="1280" max="1282" width="11.42578125" style="194"/>
    <col min="1283" max="1283" width="3.7109375" style="194" customWidth="1"/>
    <col min="1284" max="1284" width="11.42578125" style="194"/>
    <col min="1285" max="1285" width="3.7109375" style="194" customWidth="1"/>
    <col min="1286" max="1286" width="11.42578125" style="194"/>
    <col min="1287" max="1287" width="3.7109375" style="194" customWidth="1"/>
    <col min="1288" max="1288" width="11.5703125" style="194" bestFit="1" customWidth="1"/>
    <col min="1289" max="1534" width="11.42578125" style="194"/>
    <col min="1535" max="1535" width="16.140625" style="194" customWidth="1"/>
    <col min="1536" max="1538" width="11.42578125" style="194"/>
    <col min="1539" max="1539" width="3.7109375" style="194" customWidth="1"/>
    <col min="1540" max="1540" width="11.42578125" style="194"/>
    <col min="1541" max="1541" width="3.7109375" style="194" customWidth="1"/>
    <col min="1542" max="1542" width="11.42578125" style="194"/>
    <col min="1543" max="1543" width="3.7109375" style="194" customWidth="1"/>
    <col min="1544" max="1544" width="11.5703125" style="194" bestFit="1" customWidth="1"/>
    <col min="1545" max="1790" width="11.42578125" style="194"/>
    <col min="1791" max="1791" width="16.140625" style="194" customWidth="1"/>
    <col min="1792" max="1794" width="11.42578125" style="194"/>
    <col min="1795" max="1795" width="3.7109375" style="194" customWidth="1"/>
    <col min="1796" max="1796" width="11.42578125" style="194"/>
    <col min="1797" max="1797" width="3.7109375" style="194" customWidth="1"/>
    <col min="1798" max="1798" width="11.42578125" style="194"/>
    <col min="1799" max="1799" width="3.7109375" style="194" customWidth="1"/>
    <col min="1800" max="1800" width="11.5703125" style="194" bestFit="1" customWidth="1"/>
    <col min="1801" max="2046" width="11.42578125" style="194"/>
    <col min="2047" max="2047" width="16.140625" style="194" customWidth="1"/>
    <col min="2048" max="2050" width="11.42578125" style="194"/>
    <col min="2051" max="2051" width="3.7109375" style="194" customWidth="1"/>
    <col min="2052" max="2052" width="11.42578125" style="194"/>
    <col min="2053" max="2053" width="3.7109375" style="194" customWidth="1"/>
    <col min="2054" max="2054" width="11.42578125" style="194"/>
    <col min="2055" max="2055" width="3.7109375" style="194" customWidth="1"/>
    <col min="2056" max="2056" width="11.5703125" style="194" bestFit="1" customWidth="1"/>
    <col min="2057" max="2302" width="11.42578125" style="194"/>
    <col min="2303" max="2303" width="16.140625" style="194" customWidth="1"/>
    <col min="2304" max="2306" width="11.42578125" style="194"/>
    <col min="2307" max="2307" width="3.7109375" style="194" customWidth="1"/>
    <col min="2308" max="2308" width="11.42578125" style="194"/>
    <col min="2309" max="2309" width="3.7109375" style="194" customWidth="1"/>
    <col min="2310" max="2310" width="11.42578125" style="194"/>
    <col min="2311" max="2311" width="3.7109375" style="194" customWidth="1"/>
    <col min="2312" max="2312" width="11.5703125" style="194" bestFit="1" customWidth="1"/>
    <col min="2313" max="2558" width="11.42578125" style="194"/>
    <col min="2559" max="2559" width="16.140625" style="194" customWidth="1"/>
    <col min="2560" max="2562" width="11.42578125" style="194"/>
    <col min="2563" max="2563" width="3.7109375" style="194" customWidth="1"/>
    <col min="2564" max="2564" width="11.42578125" style="194"/>
    <col min="2565" max="2565" width="3.7109375" style="194" customWidth="1"/>
    <col min="2566" max="2566" width="11.42578125" style="194"/>
    <col min="2567" max="2567" width="3.7109375" style="194" customWidth="1"/>
    <col min="2568" max="2568" width="11.5703125" style="194" bestFit="1" customWidth="1"/>
    <col min="2569" max="2814" width="11.42578125" style="194"/>
    <col min="2815" max="2815" width="16.140625" style="194" customWidth="1"/>
    <col min="2816" max="2818" width="11.42578125" style="194"/>
    <col min="2819" max="2819" width="3.7109375" style="194" customWidth="1"/>
    <col min="2820" max="2820" width="11.42578125" style="194"/>
    <col min="2821" max="2821" width="3.7109375" style="194" customWidth="1"/>
    <col min="2822" max="2822" width="11.42578125" style="194"/>
    <col min="2823" max="2823" width="3.7109375" style="194" customWidth="1"/>
    <col min="2824" max="2824" width="11.5703125" style="194" bestFit="1" customWidth="1"/>
    <col min="2825" max="3070" width="11.42578125" style="194"/>
    <col min="3071" max="3071" width="16.140625" style="194" customWidth="1"/>
    <col min="3072" max="3074" width="11.42578125" style="194"/>
    <col min="3075" max="3075" width="3.7109375" style="194" customWidth="1"/>
    <col min="3076" max="3076" width="11.42578125" style="194"/>
    <col min="3077" max="3077" width="3.7109375" style="194" customWidth="1"/>
    <col min="3078" max="3078" width="11.42578125" style="194"/>
    <col min="3079" max="3079" width="3.7109375" style="194" customWidth="1"/>
    <col min="3080" max="3080" width="11.5703125" style="194" bestFit="1" customWidth="1"/>
    <col min="3081" max="3326" width="11.42578125" style="194"/>
    <col min="3327" max="3327" width="16.140625" style="194" customWidth="1"/>
    <col min="3328" max="3330" width="11.42578125" style="194"/>
    <col min="3331" max="3331" width="3.7109375" style="194" customWidth="1"/>
    <col min="3332" max="3332" width="11.42578125" style="194"/>
    <col min="3333" max="3333" width="3.7109375" style="194" customWidth="1"/>
    <col min="3334" max="3334" width="11.42578125" style="194"/>
    <col min="3335" max="3335" width="3.7109375" style="194" customWidth="1"/>
    <col min="3336" max="3336" width="11.5703125" style="194" bestFit="1" customWidth="1"/>
    <col min="3337" max="3582" width="11.42578125" style="194"/>
    <col min="3583" max="3583" width="16.140625" style="194" customWidth="1"/>
    <col min="3584" max="3586" width="11.42578125" style="194"/>
    <col min="3587" max="3587" width="3.7109375" style="194" customWidth="1"/>
    <col min="3588" max="3588" width="11.42578125" style="194"/>
    <col min="3589" max="3589" width="3.7109375" style="194" customWidth="1"/>
    <col min="3590" max="3590" width="11.42578125" style="194"/>
    <col min="3591" max="3591" width="3.7109375" style="194" customWidth="1"/>
    <col min="3592" max="3592" width="11.5703125" style="194" bestFit="1" customWidth="1"/>
    <col min="3593" max="3838" width="11.42578125" style="194"/>
    <col min="3839" max="3839" width="16.140625" style="194" customWidth="1"/>
    <col min="3840" max="3842" width="11.42578125" style="194"/>
    <col min="3843" max="3843" width="3.7109375" style="194" customWidth="1"/>
    <col min="3844" max="3844" width="11.42578125" style="194"/>
    <col min="3845" max="3845" width="3.7109375" style="194" customWidth="1"/>
    <col min="3846" max="3846" width="11.42578125" style="194"/>
    <col min="3847" max="3847" width="3.7109375" style="194" customWidth="1"/>
    <col min="3848" max="3848" width="11.5703125" style="194" bestFit="1" customWidth="1"/>
    <col min="3849" max="4094" width="11.42578125" style="194"/>
    <col min="4095" max="4095" width="16.140625" style="194" customWidth="1"/>
    <col min="4096" max="4098" width="11.42578125" style="194"/>
    <col min="4099" max="4099" width="3.7109375" style="194" customWidth="1"/>
    <col min="4100" max="4100" width="11.42578125" style="194"/>
    <col min="4101" max="4101" width="3.7109375" style="194" customWidth="1"/>
    <col min="4102" max="4102" width="11.42578125" style="194"/>
    <col min="4103" max="4103" width="3.7109375" style="194" customWidth="1"/>
    <col min="4104" max="4104" width="11.5703125" style="194" bestFit="1" customWidth="1"/>
    <col min="4105" max="4350" width="11.42578125" style="194"/>
    <col min="4351" max="4351" width="16.140625" style="194" customWidth="1"/>
    <col min="4352" max="4354" width="11.42578125" style="194"/>
    <col min="4355" max="4355" width="3.7109375" style="194" customWidth="1"/>
    <col min="4356" max="4356" width="11.42578125" style="194"/>
    <col min="4357" max="4357" width="3.7109375" style="194" customWidth="1"/>
    <col min="4358" max="4358" width="11.42578125" style="194"/>
    <col min="4359" max="4359" width="3.7109375" style="194" customWidth="1"/>
    <col min="4360" max="4360" width="11.5703125" style="194" bestFit="1" customWidth="1"/>
    <col min="4361" max="4606" width="11.42578125" style="194"/>
    <col min="4607" max="4607" width="16.140625" style="194" customWidth="1"/>
    <col min="4608" max="4610" width="11.42578125" style="194"/>
    <col min="4611" max="4611" width="3.7109375" style="194" customWidth="1"/>
    <col min="4612" max="4612" width="11.42578125" style="194"/>
    <col min="4613" max="4613" width="3.7109375" style="194" customWidth="1"/>
    <col min="4614" max="4614" width="11.42578125" style="194"/>
    <col min="4615" max="4615" width="3.7109375" style="194" customWidth="1"/>
    <col min="4616" max="4616" width="11.5703125" style="194" bestFit="1" customWidth="1"/>
    <col min="4617" max="4862" width="11.42578125" style="194"/>
    <col min="4863" max="4863" width="16.140625" style="194" customWidth="1"/>
    <col min="4864" max="4866" width="11.42578125" style="194"/>
    <col min="4867" max="4867" width="3.7109375" style="194" customWidth="1"/>
    <col min="4868" max="4868" width="11.42578125" style="194"/>
    <col min="4869" max="4869" width="3.7109375" style="194" customWidth="1"/>
    <col min="4870" max="4870" width="11.42578125" style="194"/>
    <col min="4871" max="4871" width="3.7109375" style="194" customWidth="1"/>
    <col min="4872" max="4872" width="11.5703125" style="194" bestFit="1" customWidth="1"/>
    <col min="4873" max="5118" width="11.42578125" style="194"/>
    <col min="5119" max="5119" width="16.140625" style="194" customWidth="1"/>
    <col min="5120" max="5122" width="11.42578125" style="194"/>
    <col min="5123" max="5123" width="3.7109375" style="194" customWidth="1"/>
    <col min="5124" max="5124" width="11.42578125" style="194"/>
    <col min="5125" max="5125" width="3.7109375" style="194" customWidth="1"/>
    <col min="5126" max="5126" width="11.42578125" style="194"/>
    <col min="5127" max="5127" width="3.7109375" style="194" customWidth="1"/>
    <col min="5128" max="5128" width="11.5703125" style="194" bestFit="1" customWidth="1"/>
    <col min="5129" max="5374" width="11.42578125" style="194"/>
    <col min="5375" max="5375" width="16.140625" style="194" customWidth="1"/>
    <col min="5376" max="5378" width="11.42578125" style="194"/>
    <col min="5379" max="5379" width="3.7109375" style="194" customWidth="1"/>
    <col min="5380" max="5380" width="11.42578125" style="194"/>
    <col min="5381" max="5381" width="3.7109375" style="194" customWidth="1"/>
    <col min="5382" max="5382" width="11.42578125" style="194"/>
    <col min="5383" max="5383" width="3.7109375" style="194" customWidth="1"/>
    <col min="5384" max="5384" width="11.5703125" style="194" bestFit="1" customWidth="1"/>
    <col min="5385" max="5630" width="11.42578125" style="194"/>
    <col min="5631" max="5631" width="16.140625" style="194" customWidth="1"/>
    <col min="5632" max="5634" width="11.42578125" style="194"/>
    <col min="5635" max="5635" width="3.7109375" style="194" customWidth="1"/>
    <col min="5636" max="5636" width="11.42578125" style="194"/>
    <col min="5637" max="5637" width="3.7109375" style="194" customWidth="1"/>
    <col min="5638" max="5638" width="11.42578125" style="194"/>
    <col min="5639" max="5639" width="3.7109375" style="194" customWidth="1"/>
    <col min="5640" max="5640" width="11.5703125" style="194" bestFit="1" customWidth="1"/>
    <col min="5641" max="5886" width="11.42578125" style="194"/>
    <col min="5887" max="5887" width="16.140625" style="194" customWidth="1"/>
    <col min="5888" max="5890" width="11.42578125" style="194"/>
    <col min="5891" max="5891" width="3.7109375" style="194" customWidth="1"/>
    <col min="5892" max="5892" width="11.42578125" style="194"/>
    <col min="5893" max="5893" width="3.7109375" style="194" customWidth="1"/>
    <col min="5894" max="5894" width="11.42578125" style="194"/>
    <col min="5895" max="5895" width="3.7109375" style="194" customWidth="1"/>
    <col min="5896" max="5896" width="11.5703125" style="194" bestFit="1" customWidth="1"/>
    <col min="5897" max="6142" width="11.42578125" style="194"/>
    <col min="6143" max="6143" width="16.140625" style="194" customWidth="1"/>
    <col min="6144" max="6146" width="11.42578125" style="194"/>
    <col min="6147" max="6147" width="3.7109375" style="194" customWidth="1"/>
    <col min="6148" max="6148" width="11.42578125" style="194"/>
    <col min="6149" max="6149" width="3.7109375" style="194" customWidth="1"/>
    <col min="6150" max="6150" width="11.42578125" style="194"/>
    <col min="6151" max="6151" width="3.7109375" style="194" customWidth="1"/>
    <col min="6152" max="6152" width="11.5703125" style="194" bestFit="1" customWidth="1"/>
    <col min="6153" max="6398" width="11.42578125" style="194"/>
    <col min="6399" max="6399" width="16.140625" style="194" customWidth="1"/>
    <col min="6400" max="6402" width="11.42578125" style="194"/>
    <col min="6403" max="6403" width="3.7109375" style="194" customWidth="1"/>
    <col min="6404" max="6404" width="11.42578125" style="194"/>
    <col min="6405" max="6405" width="3.7109375" style="194" customWidth="1"/>
    <col min="6406" max="6406" width="11.42578125" style="194"/>
    <col min="6407" max="6407" width="3.7109375" style="194" customWidth="1"/>
    <col min="6408" max="6408" width="11.5703125" style="194" bestFit="1" customWidth="1"/>
    <col min="6409" max="6654" width="11.42578125" style="194"/>
    <col min="6655" max="6655" width="16.140625" style="194" customWidth="1"/>
    <col min="6656" max="6658" width="11.42578125" style="194"/>
    <col min="6659" max="6659" width="3.7109375" style="194" customWidth="1"/>
    <col min="6660" max="6660" width="11.42578125" style="194"/>
    <col min="6661" max="6661" width="3.7109375" style="194" customWidth="1"/>
    <col min="6662" max="6662" width="11.42578125" style="194"/>
    <col min="6663" max="6663" width="3.7109375" style="194" customWidth="1"/>
    <col min="6664" max="6664" width="11.5703125" style="194" bestFit="1" customWidth="1"/>
    <col min="6665" max="6910" width="11.42578125" style="194"/>
    <col min="6911" max="6911" width="16.140625" style="194" customWidth="1"/>
    <col min="6912" max="6914" width="11.42578125" style="194"/>
    <col min="6915" max="6915" width="3.7109375" style="194" customWidth="1"/>
    <col min="6916" max="6916" width="11.42578125" style="194"/>
    <col min="6917" max="6917" width="3.7109375" style="194" customWidth="1"/>
    <col min="6918" max="6918" width="11.42578125" style="194"/>
    <col min="6919" max="6919" width="3.7109375" style="194" customWidth="1"/>
    <col min="6920" max="6920" width="11.5703125" style="194" bestFit="1" customWidth="1"/>
    <col min="6921" max="7166" width="11.42578125" style="194"/>
    <col min="7167" max="7167" width="16.140625" style="194" customWidth="1"/>
    <col min="7168" max="7170" width="11.42578125" style="194"/>
    <col min="7171" max="7171" width="3.7109375" style="194" customWidth="1"/>
    <col min="7172" max="7172" width="11.42578125" style="194"/>
    <col min="7173" max="7173" width="3.7109375" style="194" customWidth="1"/>
    <col min="7174" max="7174" width="11.42578125" style="194"/>
    <col min="7175" max="7175" width="3.7109375" style="194" customWidth="1"/>
    <col min="7176" max="7176" width="11.5703125" style="194" bestFit="1" customWidth="1"/>
    <col min="7177" max="7422" width="11.42578125" style="194"/>
    <col min="7423" max="7423" width="16.140625" style="194" customWidth="1"/>
    <col min="7424" max="7426" width="11.42578125" style="194"/>
    <col min="7427" max="7427" width="3.7109375" style="194" customWidth="1"/>
    <col min="7428" max="7428" width="11.42578125" style="194"/>
    <col min="7429" max="7429" width="3.7109375" style="194" customWidth="1"/>
    <col min="7430" max="7430" width="11.42578125" style="194"/>
    <col min="7431" max="7431" width="3.7109375" style="194" customWidth="1"/>
    <col min="7432" max="7432" width="11.5703125" style="194" bestFit="1" customWidth="1"/>
    <col min="7433" max="7678" width="11.42578125" style="194"/>
    <col min="7679" max="7679" width="16.140625" style="194" customWidth="1"/>
    <col min="7680" max="7682" width="11.42578125" style="194"/>
    <col min="7683" max="7683" width="3.7109375" style="194" customWidth="1"/>
    <col min="7684" max="7684" width="11.42578125" style="194"/>
    <col min="7685" max="7685" width="3.7109375" style="194" customWidth="1"/>
    <col min="7686" max="7686" width="11.42578125" style="194"/>
    <col min="7687" max="7687" width="3.7109375" style="194" customWidth="1"/>
    <col min="7688" max="7688" width="11.5703125" style="194" bestFit="1" customWidth="1"/>
    <col min="7689" max="7934" width="11.42578125" style="194"/>
    <col min="7935" max="7935" width="16.140625" style="194" customWidth="1"/>
    <col min="7936" max="7938" width="11.42578125" style="194"/>
    <col min="7939" max="7939" width="3.7109375" style="194" customWidth="1"/>
    <col min="7940" max="7940" width="11.42578125" style="194"/>
    <col min="7941" max="7941" width="3.7109375" style="194" customWidth="1"/>
    <col min="7942" max="7942" width="11.42578125" style="194"/>
    <col min="7943" max="7943" width="3.7109375" style="194" customWidth="1"/>
    <col min="7944" max="7944" width="11.5703125" style="194" bestFit="1" customWidth="1"/>
    <col min="7945" max="8190" width="11.42578125" style="194"/>
    <col min="8191" max="8191" width="16.140625" style="194" customWidth="1"/>
    <col min="8192" max="8194" width="11.42578125" style="194"/>
    <col min="8195" max="8195" width="3.7109375" style="194" customWidth="1"/>
    <col min="8196" max="8196" width="11.42578125" style="194"/>
    <col min="8197" max="8197" width="3.7109375" style="194" customWidth="1"/>
    <col min="8198" max="8198" width="11.42578125" style="194"/>
    <col min="8199" max="8199" width="3.7109375" style="194" customWidth="1"/>
    <col min="8200" max="8200" width="11.5703125" style="194" bestFit="1" customWidth="1"/>
    <col min="8201" max="8446" width="11.42578125" style="194"/>
    <col min="8447" max="8447" width="16.140625" style="194" customWidth="1"/>
    <col min="8448" max="8450" width="11.42578125" style="194"/>
    <col min="8451" max="8451" width="3.7109375" style="194" customWidth="1"/>
    <col min="8452" max="8452" width="11.42578125" style="194"/>
    <col min="8453" max="8453" width="3.7109375" style="194" customWidth="1"/>
    <col min="8454" max="8454" width="11.42578125" style="194"/>
    <col min="8455" max="8455" width="3.7109375" style="194" customWidth="1"/>
    <col min="8456" max="8456" width="11.5703125" style="194" bestFit="1" customWidth="1"/>
    <col min="8457" max="8702" width="11.42578125" style="194"/>
    <col min="8703" max="8703" width="16.140625" style="194" customWidth="1"/>
    <col min="8704" max="8706" width="11.42578125" style="194"/>
    <col min="8707" max="8707" width="3.7109375" style="194" customWidth="1"/>
    <col min="8708" max="8708" width="11.42578125" style="194"/>
    <col min="8709" max="8709" width="3.7109375" style="194" customWidth="1"/>
    <col min="8710" max="8710" width="11.42578125" style="194"/>
    <col min="8711" max="8711" width="3.7109375" style="194" customWidth="1"/>
    <col min="8712" max="8712" width="11.5703125" style="194" bestFit="1" customWidth="1"/>
    <col min="8713" max="8958" width="11.42578125" style="194"/>
    <col min="8959" max="8959" width="16.140625" style="194" customWidth="1"/>
    <col min="8960" max="8962" width="11.42578125" style="194"/>
    <col min="8963" max="8963" width="3.7109375" style="194" customWidth="1"/>
    <col min="8964" max="8964" width="11.42578125" style="194"/>
    <col min="8965" max="8965" width="3.7109375" style="194" customWidth="1"/>
    <col min="8966" max="8966" width="11.42578125" style="194"/>
    <col min="8967" max="8967" width="3.7109375" style="194" customWidth="1"/>
    <col min="8968" max="8968" width="11.5703125" style="194" bestFit="1" customWidth="1"/>
    <col min="8969" max="9214" width="11.42578125" style="194"/>
    <col min="9215" max="9215" width="16.140625" style="194" customWidth="1"/>
    <col min="9216" max="9218" width="11.42578125" style="194"/>
    <col min="9219" max="9219" width="3.7109375" style="194" customWidth="1"/>
    <col min="9220" max="9220" width="11.42578125" style="194"/>
    <col min="9221" max="9221" width="3.7109375" style="194" customWidth="1"/>
    <col min="9222" max="9222" width="11.42578125" style="194"/>
    <col min="9223" max="9223" width="3.7109375" style="194" customWidth="1"/>
    <col min="9224" max="9224" width="11.5703125" style="194" bestFit="1" customWidth="1"/>
    <col min="9225" max="9470" width="11.42578125" style="194"/>
    <col min="9471" max="9471" width="16.140625" style="194" customWidth="1"/>
    <col min="9472" max="9474" width="11.42578125" style="194"/>
    <col min="9475" max="9475" width="3.7109375" style="194" customWidth="1"/>
    <col min="9476" max="9476" width="11.42578125" style="194"/>
    <col min="9477" max="9477" width="3.7109375" style="194" customWidth="1"/>
    <col min="9478" max="9478" width="11.42578125" style="194"/>
    <col min="9479" max="9479" width="3.7109375" style="194" customWidth="1"/>
    <col min="9480" max="9480" width="11.5703125" style="194" bestFit="1" customWidth="1"/>
    <col min="9481" max="9726" width="11.42578125" style="194"/>
    <col min="9727" max="9727" width="16.140625" style="194" customWidth="1"/>
    <col min="9728" max="9730" width="11.42578125" style="194"/>
    <col min="9731" max="9731" width="3.7109375" style="194" customWidth="1"/>
    <col min="9732" max="9732" width="11.42578125" style="194"/>
    <col min="9733" max="9733" width="3.7109375" style="194" customWidth="1"/>
    <col min="9734" max="9734" width="11.42578125" style="194"/>
    <col min="9735" max="9735" width="3.7109375" style="194" customWidth="1"/>
    <col min="9736" max="9736" width="11.5703125" style="194" bestFit="1" customWidth="1"/>
    <col min="9737" max="9982" width="11.42578125" style="194"/>
    <col min="9983" max="9983" width="16.140625" style="194" customWidth="1"/>
    <col min="9984" max="9986" width="11.42578125" style="194"/>
    <col min="9987" max="9987" width="3.7109375" style="194" customWidth="1"/>
    <col min="9988" max="9988" width="11.42578125" style="194"/>
    <col min="9989" max="9989" width="3.7109375" style="194" customWidth="1"/>
    <col min="9990" max="9990" width="11.42578125" style="194"/>
    <col min="9991" max="9991" width="3.7109375" style="194" customWidth="1"/>
    <col min="9992" max="9992" width="11.5703125" style="194" bestFit="1" customWidth="1"/>
    <col min="9993" max="10238" width="11.42578125" style="194"/>
    <col min="10239" max="10239" width="16.140625" style="194" customWidth="1"/>
    <col min="10240" max="10242" width="11.42578125" style="194"/>
    <col min="10243" max="10243" width="3.7109375" style="194" customWidth="1"/>
    <col min="10244" max="10244" width="11.42578125" style="194"/>
    <col min="10245" max="10245" width="3.7109375" style="194" customWidth="1"/>
    <col min="10246" max="10246" width="11.42578125" style="194"/>
    <col min="10247" max="10247" width="3.7109375" style="194" customWidth="1"/>
    <col min="10248" max="10248" width="11.5703125" style="194" bestFit="1" customWidth="1"/>
    <col min="10249" max="10494" width="11.42578125" style="194"/>
    <col min="10495" max="10495" width="16.140625" style="194" customWidth="1"/>
    <col min="10496" max="10498" width="11.42578125" style="194"/>
    <col min="10499" max="10499" width="3.7109375" style="194" customWidth="1"/>
    <col min="10500" max="10500" width="11.42578125" style="194"/>
    <col min="10501" max="10501" width="3.7109375" style="194" customWidth="1"/>
    <col min="10502" max="10502" width="11.42578125" style="194"/>
    <col min="10503" max="10503" width="3.7109375" style="194" customWidth="1"/>
    <col min="10504" max="10504" width="11.5703125" style="194" bestFit="1" customWidth="1"/>
    <col min="10505" max="10750" width="11.42578125" style="194"/>
    <col min="10751" max="10751" width="16.140625" style="194" customWidth="1"/>
    <col min="10752" max="10754" width="11.42578125" style="194"/>
    <col min="10755" max="10755" width="3.7109375" style="194" customWidth="1"/>
    <col min="10756" max="10756" width="11.42578125" style="194"/>
    <col min="10757" max="10757" width="3.7109375" style="194" customWidth="1"/>
    <col min="10758" max="10758" width="11.42578125" style="194"/>
    <col min="10759" max="10759" width="3.7109375" style="194" customWidth="1"/>
    <col min="10760" max="10760" width="11.5703125" style="194" bestFit="1" customWidth="1"/>
    <col min="10761" max="11006" width="11.42578125" style="194"/>
    <col min="11007" max="11007" width="16.140625" style="194" customWidth="1"/>
    <col min="11008" max="11010" width="11.42578125" style="194"/>
    <col min="11011" max="11011" width="3.7109375" style="194" customWidth="1"/>
    <col min="11012" max="11012" width="11.42578125" style="194"/>
    <col min="11013" max="11013" width="3.7109375" style="194" customWidth="1"/>
    <col min="11014" max="11014" width="11.42578125" style="194"/>
    <col min="11015" max="11015" width="3.7109375" style="194" customWidth="1"/>
    <col min="11016" max="11016" width="11.5703125" style="194" bestFit="1" customWidth="1"/>
    <col min="11017" max="11262" width="11.42578125" style="194"/>
    <col min="11263" max="11263" width="16.140625" style="194" customWidth="1"/>
    <col min="11264" max="11266" width="11.42578125" style="194"/>
    <col min="11267" max="11267" width="3.7109375" style="194" customWidth="1"/>
    <col min="11268" max="11268" width="11.42578125" style="194"/>
    <col min="11269" max="11269" width="3.7109375" style="194" customWidth="1"/>
    <col min="11270" max="11270" width="11.42578125" style="194"/>
    <col min="11271" max="11271" width="3.7109375" style="194" customWidth="1"/>
    <col min="11272" max="11272" width="11.5703125" style="194" bestFit="1" customWidth="1"/>
    <col min="11273" max="11518" width="11.42578125" style="194"/>
    <col min="11519" max="11519" width="16.140625" style="194" customWidth="1"/>
    <col min="11520" max="11522" width="11.42578125" style="194"/>
    <col min="11523" max="11523" width="3.7109375" style="194" customWidth="1"/>
    <col min="11524" max="11524" width="11.42578125" style="194"/>
    <col min="11525" max="11525" width="3.7109375" style="194" customWidth="1"/>
    <col min="11526" max="11526" width="11.42578125" style="194"/>
    <col min="11527" max="11527" width="3.7109375" style="194" customWidth="1"/>
    <col min="11528" max="11528" width="11.5703125" style="194" bestFit="1" customWidth="1"/>
    <col min="11529" max="11774" width="11.42578125" style="194"/>
    <col min="11775" max="11775" width="16.140625" style="194" customWidth="1"/>
    <col min="11776" max="11778" width="11.42578125" style="194"/>
    <col min="11779" max="11779" width="3.7109375" style="194" customWidth="1"/>
    <col min="11780" max="11780" width="11.42578125" style="194"/>
    <col min="11781" max="11781" width="3.7109375" style="194" customWidth="1"/>
    <col min="11782" max="11782" width="11.42578125" style="194"/>
    <col min="11783" max="11783" width="3.7109375" style="194" customWidth="1"/>
    <col min="11784" max="11784" width="11.5703125" style="194" bestFit="1" customWidth="1"/>
    <col min="11785" max="12030" width="11.42578125" style="194"/>
    <col min="12031" max="12031" width="16.140625" style="194" customWidth="1"/>
    <col min="12032" max="12034" width="11.42578125" style="194"/>
    <col min="12035" max="12035" width="3.7109375" style="194" customWidth="1"/>
    <col min="12036" max="12036" width="11.42578125" style="194"/>
    <col min="12037" max="12037" width="3.7109375" style="194" customWidth="1"/>
    <col min="12038" max="12038" width="11.42578125" style="194"/>
    <col min="12039" max="12039" width="3.7109375" style="194" customWidth="1"/>
    <col min="12040" max="12040" width="11.5703125" style="194" bestFit="1" customWidth="1"/>
    <col min="12041" max="12286" width="11.42578125" style="194"/>
    <col min="12287" max="12287" width="16.140625" style="194" customWidth="1"/>
    <col min="12288" max="12290" width="11.42578125" style="194"/>
    <col min="12291" max="12291" width="3.7109375" style="194" customWidth="1"/>
    <col min="12292" max="12292" width="11.42578125" style="194"/>
    <col min="12293" max="12293" width="3.7109375" style="194" customWidth="1"/>
    <col min="12294" max="12294" width="11.42578125" style="194"/>
    <col min="12295" max="12295" width="3.7109375" style="194" customWidth="1"/>
    <col min="12296" max="12296" width="11.5703125" style="194" bestFit="1" customWidth="1"/>
    <col min="12297" max="12542" width="11.42578125" style="194"/>
    <col min="12543" max="12543" width="16.140625" style="194" customWidth="1"/>
    <col min="12544" max="12546" width="11.42578125" style="194"/>
    <col min="12547" max="12547" width="3.7109375" style="194" customWidth="1"/>
    <col min="12548" max="12548" width="11.42578125" style="194"/>
    <col min="12549" max="12549" width="3.7109375" style="194" customWidth="1"/>
    <col min="12550" max="12550" width="11.42578125" style="194"/>
    <col min="12551" max="12551" width="3.7109375" style="194" customWidth="1"/>
    <col min="12552" max="12552" width="11.5703125" style="194" bestFit="1" customWidth="1"/>
    <col min="12553" max="12798" width="11.42578125" style="194"/>
    <col min="12799" max="12799" width="16.140625" style="194" customWidth="1"/>
    <col min="12800" max="12802" width="11.42578125" style="194"/>
    <col min="12803" max="12803" width="3.7109375" style="194" customWidth="1"/>
    <col min="12804" max="12804" width="11.42578125" style="194"/>
    <col min="12805" max="12805" width="3.7109375" style="194" customWidth="1"/>
    <col min="12806" max="12806" width="11.42578125" style="194"/>
    <col min="12807" max="12807" width="3.7109375" style="194" customWidth="1"/>
    <col min="12808" max="12808" width="11.5703125" style="194" bestFit="1" customWidth="1"/>
    <col min="12809" max="13054" width="11.42578125" style="194"/>
    <col min="13055" max="13055" width="16.140625" style="194" customWidth="1"/>
    <col min="13056" max="13058" width="11.42578125" style="194"/>
    <col min="13059" max="13059" width="3.7109375" style="194" customWidth="1"/>
    <col min="13060" max="13060" width="11.42578125" style="194"/>
    <col min="13061" max="13061" width="3.7109375" style="194" customWidth="1"/>
    <col min="13062" max="13062" width="11.42578125" style="194"/>
    <col min="13063" max="13063" width="3.7109375" style="194" customWidth="1"/>
    <col min="13064" max="13064" width="11.5703125" style="194" bestFit="1" customWidth="1"/>
    <col min="13065" max="13310" width="11.42578125" style="194"/>
    <col min="13311" max="13311" width="16.140625" style="194" customWidth="1"/>
    <col min="13312" max="13314" width="11.42578125" style="194"/>
    <col min="13315" max="13315" width="3.7109375" style="194" customWidth="1"/>
    <col min="13316" max="13316" width="11.42578125" style="194"/>
    <col min="13317" max="13317" width="3.7109375" style="194" customWidth="1"/>
    <col min="13318" max="13318" width="11.42578125" style="194"/>
    <col min="13319" max="13319" width="3.7109375" style="194" customWidth="1"/>
    <col min="13320" max="13320" width="11.5703125" style="194" bestFit="1" customWidth="1"/>
    <col min="13321" max="13566" width="11.42578125" style="194"/>
    <col min="13567" max="13567" width="16.140625" style="194" customWidth="1"/>
    <col min="13568" max="13570" width="11.42578125" style="194"/>
    <col min="13571" max="13571" width="3.7109375" style="194" customWidth="1"/>
    <col min="13572" max="13572" width="11.42578125" style="194"/>
    <col min="13573" max="13573" width="3.7109375" style="194" customWidth="1"/>
    <col min="13574" max="13574" width="11.42578125" style="194"/>
    <col min="13575" max="13575" width="3.7109375" style="194" customWidth="1"/>
    <col min="13576" max="13576" width="11.5703125" style="194" bestFit="1" customWidth="1"/>
    <col min="13577" max="13822" width="11.42578125" style="194"/>
    <col min="13823" max="13823" width="16.140625" style="194" customWidth="1"/>
    <col min="13824" max="13826" width="11.42578125" style="194"/>
    <col min="13827" max="13827" width="3.7109375" style="194" customWidth="1"/>
    <col min="13828" max="13828" width="11.42578125" style="194"/>
    <col min="13829" max="13829" width="3.7109375" style="194" customWidth="1"/>
    <col min="13830" max="13830" width="11.42578125" style="194"/>
    <col min="13831" max="13831" width="3.7109375" style="194" customWidth="1"/>
    <col min="13832" max="13832" width="11.5703125" style="194" bestFit="1" customWidth="1"/>
    <col min="13833" max="14078" width="11.42578125" style="194"/>
    <col min="14079" max="14079" width="16.140625" style="194" customWidth="1"/>
    <col min="14080" max="14082" width="11.42578125" style="194"/>
    <col min="14083" max="14083" width="3.7109375" style="194" customWidth="1"/>
    <col min="14084" max="14084" width="11.42578125" style="194"/>
    <col min="14085" max="14085" width="3.7109375" style="194" customWidth="1"/>
    <col min="14086" max="14086" width="11.42578125" style="194"/>
    <col min="14087" max="14087" width="3.7109375" style="194" customWidth="1"/>
    <col min="14088" max="14088" width="11.5703125" style="194" bestFit="1" customWidth="1"/>
    <col min="14089" max="14334" width="11.42578125" style="194"/>
    <col min="14335" max="14335" width="16.140625" style="194" customWidth="1"/>
    <col min="14336" max="14338" width="11.42578125" style="194"/>
    <col min="14339" max="14339" width="3.7109375" style="194" customWidth="1"/>
    <col min="14340" max="14340" width="11.42578125" style="194"/>
    <col min="14341" max="14341" width="3.7109375" style="194" customWidth="1"/>
    <col min="14342" max="14342" width="11.42578125" style="194"/>
    <col min="14343" max="14343" width="3.7109375" style="194" customWidth="1"/>
    <col min="14344" max="14344" width="11.5703125" style="194" bestFit="1" customWidth="1"/>
    <col min="14345" max="14590" width="11.42578125" style="194"/>
    <col min="14591" max="14591" width="16.140625" style="194" customWidth="1"/>
    <col min="14592" max="14594" width="11.42578125" style="194"/>
    <col min="14595" max="14595" width="3.7109375" style="194" customWidth="1"/>
    <col min="14596" max="14596" width="11.42578125" style="194"/>
    <col min="14597" max="14597" width="3.7109375" style="194" customWidth="1"/>
    <col min="14598" max="14598" width="11.42578125" style="194"/>
    <col min="14599" max="14599" width="3.7109375" style="194" customWidth="1"/>
    <col min="14600" max="14600" width="11.5703125" style="194" bestFit="1" customWidth="1"/>
    <col min="14601" max="14846" width="11.42578125" style="194"/>
    <col min="14847" max="14847" width="16.140625" style="194" customWidth="1"/>
    <col min="14848" max="14850" width="11.42578125" style="194"/>
    <col min="14851" max="14851" width="3.7109375" style="194" customWidth="1"/>
    <col min="14852" max="14852" width="11.42578125" style="194"/>
    <col min="14853" max="14853" width="3.7109375" style="194" customWidth="1"/>
    <col min="14854" max="14854" width="11.42578125" style="194"/>
    <col min="14855" max="14855" width="3.7109375" style="194" customWidth="1"/>
    <col min="14856" max="14856" width="11.5703125" style="194" bestFit="1" customWidth="1"/>
    <col min="14857" max="15102" width="11.42578125" style="194"/>
    <col min="15103" max="15103" width="16.140625" style="194" customWidth="1"/>
    <col min="15104" max="15106" width="11.42578125" style="194"/>
    <col min="15107" max="15107" width="3.7109375" style="194" customWidth="1"/>
    <col min="15108" max="15108" width="11.42578125" style="194"/>
    <col min="15109" max="15109" width="3.7109375" style="194" customWidth="1"/>
    <col min="15110" max="15110" width="11.42578125" style="194"/>
    <col min="15111" max="15111" width="3.7109375" style="194" customWidth="1"/>
    <col min="15112" max="15112" width="11.5703125" style="194" bestFit="1" customWidth="1"/>
    <col min="15113" max="15358" width="11.42578125" style="194"/>
    <col min="15359" max="15359" width="16.140625" style="194" customWidth="1"/>
    <col min="15360" max="15362" width="11.42578125" style="194"/>
    <col min="15363" max="15363" width="3.7109375" style="194" customWidth="1"/>
    <col min="15364" max="15364" width="11.42578125" style="194"/>
    <col min="15365" max="15365" width="3.7109375" style="194" customWidth="1"/>
    <col min="15366" max="15366" width="11.42578125" style="194"/>
    <col min="15367" max="15367" width="3.7109375" style="194" customWidth="1"/>
    <col min="15368" max="15368" width="11.5703125" style="194" bestFit="1" customWidth="1"/>
    <col min="15369" max="15614" width="11.42578125" style="194"/>
    <col min="15615" max="15615" width="16.140625" style="194" customWidth="1"/>
    <col min="15616" max="15618" width="11.42578125" style="194"/>
    <col min="15619" max="15619" width="3.7109375" style="194" customWidth="1"/>
    <col min="15620" max="15620" width="11.42578125" style="194"/>
    <col min="15621" max="15621" width="3.7109375" style="194" customWidth="1"/>
    <col min="15622" max="15622" width="11.42578125" style="194"/>
    <col min="15623" max="15623" width="3.7109375" style="194" customWidth="1"/>
    <col min="15624" max="15624" width="11.5703125" style="194" bestFit="1" customWidth="1"/>
    <col min="15625" max="15870" width="11.42578125" style="194"/>
    <col min="15871" max="15871" width="16.140625" style="194" customWidth="1"/>
    <col min="15872" max="15874" width="11.42578125" style="194"/>
    <col min="15875" max="15875" width="3.7109375" style="194" customWidth="1"/>
    <col min="15876" max="15876" width="11.42578125" style="194"/>
    <col min="15877" max="15877" width="3.7109375" style="194" customWidth="1"/>
    <col min="15878" max="15878" width="11.42578125" style="194"/>
    <col min="15879" max="15879" width="3.7109375" style="194" customWidth="1"/>
    <col min="15880" max="15880" width="11.5703125" style="194" bestFit="1" customWidth="1"/>
    <col min="15881" max="16126" width="11.42578125" style="194"/>
    <col min="16127" max="16127" width="16.140625" style="194" customWidth="1"/>
    <col min="16128" max="16130" width="11.42578125" style="194"/>
    <col min="16131" max="16131" width="3.7109375" style="194" customWidth="1"/>
    <col min="16132" max="16132" width="11.42578125" style="194"/>
    <col min="16133" max="16133" width="3.7109375" style="194" customWidth="1"/>
    <col min="16134" max="16134" width="11.42578125" style="194"/>
    <col min="16135" max="16135" width="3.7109375" style="194" customWidth="1"/>
    <col min="16136" max="16136" width="11.5703125" style="194" bestFit="1" customWidth="1"/>
    <col min="16137" max="16384" width="11.42578125" style="194"/>
  </cols>
  <sheetData>
    <row r="3" spans="1:18" ht="12.75" x14ac:dyDescent="0.2">
      <c r="A3" s="623">
        <f>'Instructions + formulaire'!C64</f>
        <v>0</v>
      </c>
      <c r="B3" s="623"/>
      <c r="C3" s="623"/>
      <c r="D3" s="623"/>
      <c r="E3" s="623"/>
    </row>
    <row r="5" spans="1:18" ht="18" x14ac:dyDescent="0.25">
      <c r="A5" s="476" t="s">
        <v>234</v>
      </c>
      <c r="B5" s="476"/>
      <c r="C5" s="502"/>
      <c r="D5" s="476"/>
      <c r="E5" s="476"/>
      <c r="F5" s="476"/>
      <c r="G5" s="476"/>
      <c r="H5" s="476"/>
      <c r="I5" s="476"/>
      <c r="J5" s="476"/>
      <c r="K5" s="476"/>
    </row>
    <row r="6" spans="1:18" ht="18" x14ac:dyDescent="0.25">
      <c r="A6" s="476" t="s">
        <v>235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</row>
    <row r="7" spans="1:18" ht="12.75" x14ac:dyDescent="0.2">
      <c r="C7" s="500"/>
      <c r="D7" s="148"/>
      <c r="E7" s="149"/>
      <c r="F7" s="149"/>
      <c r="G7" s="149"/>
      <c r="H7" s="149"/>
      <c r="I7" s="149"/>
      <c r="J7" s="149"/>
    </row>
    <row r="8" spans="1:18" ht="15" x14ac:dyDescent="0.25">
      <c r="B8" s="621" t="s">
        <v>236</v>
      </c>
      <c r="C8" s="621"/>
      <c r="D8" s="621"/>
      <c r="E8" s="621"/>
      <c r="F8" s="621"/>
      <c r="G8" s="621"/>
      <c r="H8" s="621"/>
      <c r="I8" s="621"/>
      <c r="J8" s="149"/>
    </row>
    <row r="9" spans="1:18" ht="12.75" x14ac:dyDescent="0.2">
      <c r="C9" s="462"/>
      <c r="D9" s="148"/>
      <c r="E9" s="148"/>
      <c r="F9" s="150" t="s">
        <v>89</v>
      </c>
      <c r="G9" s="149"/>
      <c r="H9" s="150" t="s">
        <v>90</v>
      </c>
      <c r="I9" s="149"/>
      <c r="J9" s="150" t="s">
        <v>91</v>
      </c>
      <c r="L9" s="194" t="s">
        <v>92</v>
      </c>
    </row>
    <row r="10" spans="1:18" ht="12.75" x14ac:dyDescent="0.2">
      <c r="C10" s="462"/>
      <c r="D10" s="148"/>
      <c r="E10" s="149"/>
      <c r="F10" s="149"/>
      <c r="G10" s="149"/>
      <c r="H10" s="149"/>
      <c r="I10" s="149"/>
      <c r="J10" s="149"/>
    </row>
    <row r="11" spans="1:18" ht="12.75" x14ac:dyDescent="0.2">
      <c r="B11" s="622" t="s">
        <v>93</v>
      </c>
      <c r="C11" s="622"/>
      <c r="D11" s="622"/>
      <c r="E11" s="462"/>
      <c r="F11" s="332"/>
      <c r="G11" s="477"/>
      <c r="H11" s="332"/>
      <c r="I11" s="477"/>
      <c r="J11" s="332"/>
      <c r="K11" s="478"/>
      <c r="L11" s="479">
        <f>IF(SUM(F11:J11)&gt;11,11,SUM(F11:J11))</f>
        <v>0</v>
      </c>
      <c r="N11" s="331" t="str">
        <f t="shared" ref="N11:N15" si="0">IF(L11&lt;11,"Erreur","")</f>
        <v>Erreur</v>
      </c>
      <c r="O11" s="331" t="s">
        <v>248</v>
      </c>
      <c r="P11" s="331"/>
      <c r="R11" s="331"/>
    </row>
    <row r="12" spans="1:18" ht="12.75" x14ac:dyDescent="0.2">
      <c r="B12" s="622" t="s">
        <v>94</v>
      </c>
      <c r="C12" s="622"/>
      <c r="D12" s="622"/>
      <c r="E12" s="462"/>
      <c r="F12" s="332"/>
      <c r="G12" s="477"/>
      <c r="H12" s="332"/>
      <c r="I12" s="477"/>
      <c r="J12" s="332"/>
      <c r="K12" s="478"/>
      <c r="L12" s="479">
        <f>IF(SUM(F12:J12)&gt;11,11,SUM(F12:J12))</f>
        <v>0</v>
      </c>
      <c r="N12" s="331" t="str">
        <f t="shared" si="0"/>
        <v>Erreur</v>
      </c>
      <c r="P12" s="331" t="str">
        <f t="shared" ref="P12:P15" si="1">IF(N12&lt;11,"Erreur","")</f>
        <v/>
      </c>
      <c r="R12" s="331" t="str">
        <f t="shared" ref="R12:R15" si="2">IF(P12&lt;11,"Erreur","")</f>
        <v/>
      </c>
    </row>
    <row r="13" spans="1:18" ht="12.75" x14ac:dyDescent="0.2">
      <c r="B13" s="622" t="s">
        <v>95</v>
      </c>
      <c r="C13" s="622"/>
      <c r="D13" s="622"/>
      <c r="E13" s="462"/>
      <c r="F13" s="332"/>
      <c r="G13" s="477"/>
      <c r="H13" s="332"/>
      <c r="I13" s="477"/>
      <c r="J13" s="332"/>
      <c r="K13" s="478"/>
      <c r="L13" s="479">
        <f>IF(SUM(F13:J13)&gt;11,11,SUM(F13:J13))</f>
        <v>0</v>
      </c>
      <c r="N13" s="331" t="str">
        <f t="shared" si="0"/>
        <v>Erreur</v>
      </c>
      <c r="P13" s="331" t="str">
        <f t="shared" si="1"/>
        <v/>
      </c>
      <c r="R13" s="331" t="str">
        <f t="shared" si="2"/>
        <v/>
      </c>
    </row>
    <row r="14" spans="1:18" ht="12.75" x14ac:dyDescent="0.2">
      <c r="B14" s="622" t="s">
        <v>96</v>
      </c>
      <c r="C14" s="622"/>
      <c r="D14" s="622"/>
      <c r="E14" s="462"/>
      <c r="F14" s="332"/>
      <c r="G14" s="477"/>
      <c r="H14" s="332"/>
      <c r="I14" s="477"/>
      <c r="J14" s="332"/>
      <c r="K14" s="478"/>
      <c r="L14" s="479">
        <f>IF(SUM(F14:J14)&gt;11,11,SUM(F14:J14))</f>
        <v>0</v>
      </c>
      <c r="N14" s="331" t="str">
        <f t="shared" si="0"/>
        <v>Erreur</v>
      </c>
      <c r="P14" s="331" t="str">
        <f t="shared" si="1"/>
        <v/>
      </c>
      <c r="R14" s="331" t="str">
        <f t="shared" si="2"/>
        <v/>
      </c>
    </row>
    <row r="15" spans="1:18" ht="12.75" x14ac:dyDescent="0.2">
      <c r="B15" s="622" t="s">
        <v>97</v>
      </c>
      <c r="C15" s="622"/>
      <c r="D15" s="622"/>
      <c r="E15" s="462"/>
      <c r="F15" s="332"/>
      <c r="G15" s="477"/>
      <c r="H15" s="332"/>
      <c r="I15" s="477"/>
      <c r="J15" s="332"/>
      <c r="K15" s="478"/>
      <c r="L15" s="479">
        <f>IF(SUM(F15:J15)&gt;11,11,SUM(F15:J15))</f>
        <v>0</v>
      </c>
      <c r="N15" s="331" t="str">
        <f t="shared" si="0"/>
        <v>Erreur</v>
      </c>
      <c r="P15" s="331" t="str">
        <f t="shared" si="1"/>
        <v/>
      </c>
      <c r="R15" s="331" t="str">
        <f t="shared" si="2"/>
        <v/>
      </c>
    </row>
    <row r="16" spans="1:18" ht="12.75" x14ac:dyDescent="0.2">
      <c r="B16" s="622" t="s">
        <v>237</v>
      </c>
      <c r="C16" s="622"/>
      <c r="D16" s="622"/>
      <c r="E16" s="622"/>
      <c r="F16" s="480">
        <v>48</v>
      </c>
      <c r="G16" s="481"/>
      <c r="H16" s="481"/>
      <c r="I16" s="481"/>
      <c r="J16" s="481"/>
      <c r="L16" s="195">
        <f>SUM(L11:L15)</f>
        <v>0</v>
      </c>
    </row>
    <row r="17" spans="2:14" ht="12.75" x14ac:dyDescent="0.2">
      <c r="B17" s="622" t="s">
        <v>238</v>
      </c>
      <c r="C17" s="622"/>
      <c r="D17" s="622"/>
      <c r="E17" s="462"/>
      <c r="F17" s="288">
        <f>L16*F16</f>
        <v>0</v>
      </c>
      <c r="G17" s="148"/>
      <c r="H17" s="148"/>
      <c r="I17" s="148"/>
      <c r="J17" s="148"/>
    </row>
    <row r="18" spans="2:14" s="196" customFormat="1" ht="12.75" x14ac:dyDescent="0.2">
      <c r="C18" s="462"/>
      <c r="D18" s="148"/>
      <c r="E18" s="148"/>
      <c r="F18" s="148"/>
      <c r="G18" s="148"/>
      <c r="H18" s="148"/>
      <c r="I18" s="148"/>
      <c r="J18" s="148"/>
    </row>
    <row r="19" spans="2:14" ht="15" x14ac:dyDescent="0.25">
      <c r="B19" s="621" t="s">
        <v>239</v>
      </c>
      <c r="C19" s="621"/>
      <c r="D19" s="621"/>
      <c r="E19" s="621"/>
      <c r="F19" s="621"/>
      <c r="G19" s="621"/>
      <c r="H19" s="621"/>
      <c r="I19" s="621"/>
      <c r="J19" s="482"/>
    </row>
    <row r="20" spans="2:14" ht="12.75" x14ac:dyDescent="0.2">
      <c r="C20" s="462"/>
      <c r="D20" s="148"/>
      <c r="E20" s="148"/>
      <c r="F20" s="150" t="s">
        <v>89</v>
      </c>
      <c r="G20" s="149"/>
      <c r="H20" s="150" t="s">
        <v>90</v>
      </c>
      <c r="I20" s="149"/>
      <c r="J20" s="150" t="s">
        <v>91</v>
      </c>
      <c r="L20" s="194" t="s">
        <v>92</v>
      </c>
    </row>
    <row r="21" spans="2:14" ht="12.75" x14ac:dyDescent="0.2">
      <c r="C21" s="462"/>
      <c r="D21" s="148"/>
      <c r="E21" s="149"/>
      <c r="F21" s="149"/>
      <c r="G21" s="149"/>
      <c r="H21" s="149"/>
      <c r="I21" s="149"/>
      <c r="J21" s="149"/>
    </row>
    <row r="22" spans="2:14" ht="12.75" x14ac:dyDescent="0.2">
      <c r="B22" s="622" t="s">
        <v>93</v>
      </c>
      <c r="C22" s="622"/>
      <c r="D22" s="622"/>
      <c r="E22" s="462"/>
      <c r="F22" s="332"/>
      <c r="G22" s="483"/>
      <c r="H22" s="332"/>
      <c r="I22" s="483"/>
      <c r="J22" s="332"/>
      <c r="K22" s="478"/>
      <c r="L22" s="479">
        <f>IF(SUM(F22:J22)&gt;11,11,SUM(F22:J22))</f>
        <v>0</v>
      </c>
      <c r="N22" s="331" t="s">
        <v>248</v>
      </c>
    </row>
    <row r="23" spans="2:14" ht="12.75" x14ac:dyDescent="0.2">
      <c r="B23" s="622" t="s">
        <v>94</v>
      </c>
      <c r="C23" s="622"/>
      <c r="D23" s="622"/>
      <c r="E23" s="462"/>
      <c r="F23" s="332"/>
      <c r="G23" s="483"/>
      <c r="H23" s="332"/>
      <c r="I23" s="483"/>
      <c r="J23" s="332"/>
      <c r="K23" s="478"/>
      <c r="L23" s="479">
        <f t="shared" ref="L23:L26" si="3">IF(SUM(F23:J23)&gt;11,11,SUM(F23:J23))</f>
        <v>0</v>
      </c>
    </row>
    <row r="24" spans="2:14" ht="12.75" x14ac:dyDescent="0.2">
      <c r="B24" s="622" t="s">
        <v>95</v>
      </c>
      <c r="C24" s="622"/>
      <c r="D24" s="622"/>
      <c r="E24" s="462"/>
      <c r="F24" s="332"/>
      <c r="G24" s="483"/>
      <c r="H24" s="332"/>
      <c r="I24" s="483"/>
      <c r="J24" s="332"/>
      <c r="K24" s="478"/>
      <c r="L24" s="479">
        <f>IF(SUM(F24:J24)&gt;11,11,SUM(F24:J24))</f>
        <v>0</v>
      </c>
    </row>
    <row r="25" spans="2:14" ht="12.75" x14ac:dyDescent="0.2">
      <c r="B25" s="622" t="s">
        <v>96</v>
      </c>
      <c r="C25" s="622"/>
      <c r="D25" s="622"/>
      <c r="E25" s="462"/>
      <c r="F25" s="332"/>
      <c r="G25" s="483"/>
      <c r="H25" s="332"/>
      <c r="I25" s="483"/>
      <c r="J25" s="332"/>
      <c r="K25" s="478"/>
      <c r="L25" s="479">
        <f t="shared" si="3"/>
        <v>0</v>
      </c>
    </row>
    <row r="26" spans="2:14" ht="12.75" x14ac:dyDescent="0.2">
      <c r="B26" s="622" t="s">
        <v>97</v>
      </c>
      <c r="C26" s="622"/>
      <c r="D26" s="622"/>
      <c r="E26" s="462"/>
      <c r="F26" s="332"/>
      <c r="G26" s="483"/>
      <c r="H26" s="332"/>
      <c r="I26" s="483"/>
      <c r="J26" s="332"/>
      <c r="K26" s="478"/>
      <c r="L26" s="479">
        <f t="shared" si="3"/>
        <v>0</v>
      </c>
    </row>
    <row r="27" spans="2:14" ht="12.75" x14ac:dyDescent="0.2">
      <c r="B27" s="622" t="s">
        <v>237</v>
      </c>
      <c r="C27" s="622"/>
      <c r="D27" s="622"/>
      <c r="E27" s="622"/>
      <c r="F27" s="480">
        <v>39</v>
      </c>
      <c r="G27" s="481"/>
      <c r="H27" s="481"/>
      <c r="I27" s="481"/>
      <c r="J27" s="481"/>
      <c r="L27" s="195">
        <f>SUM(L22:L26)</f>
        <v>0</v>
      </c>
    </row>
    <row r="28" spans="2:14" ht="12.75" x14ac:dyDescent="0.2">
      <c r="B28" s="622" t="s">
        <v>238</v>
      </c>
      <c r="C28" s="622"/>
      <c r="D28" s="622"/>
      <c r="E28" s="462"/>
      <c r="F28" s="288">
        <f>L27*F27</f>
        <v>0</v>
      </c>
      <c r="G28" s="148"/>
      <c r="H28" s="148"/>
      <c r="I28" s="148"/>
      <c r="J28" s="148"/>
    </row>
    <row r="29" spans="2:14" s="196" customFormat="1" ht="12.75" x14ac:dyDescent="0.2">
      <c r="C29" s="462"/>
      <c r="D29" s="148"/>
      <c r="E29" s="148"/>
      <c r="F29" s="148"/>
      <c r="G29" s="148"/>
      <c r="H29" s="148"/>
      <c r="I29" s="148"/>
      <c r="J29" s="148"/>
    </row>
    <row r="30" spans="2:14" ht="15" x14ac:dyDescent="0.25">
      <c r="B30" s="621" t="s">
        <v>240</v>
      </c>
      <c r="C30" s="621"/>
      <c r="D30" s="621"/>
      <c r="E30" s="621"/>
      <c r="F30" s="621"/>
      <c r="G30" s="621"/>
      <c r="H30" s="621"/>
      <c r="I30" s="621"/>
      <c r="J30" s="482"/>
    </row>
    <row r="31" spans="2:14" ht="12.75" x14ac:dyDescent="0.2">
      <c r="C31" s="462"/>
      <c r="D31" s="148"/>
      <c r="E31" s="148"/>
      <c r="F31" s="150" t="s">
        <v>89</v>
      </c>
      <c r="G31" s="149"/>
      <c r="H31" s="150" t="s">
        <v>90</v>
      </c>
      <c r="I31" s="149"/>
      <c r="J31" s="150" t="s">
        <v>91</v>
      </c>
      <c r="L31" s="194" t="s">
        <v>92</v>
      </c>
    </row>
    <row r="32" spans="2:14" ht="12.75" x14ac:dyDescent="0.2">
      <c r="C32" s="462"/>
      <c r="D32" s="148"/>
      <c r="E32" s="149"/>
      <c r="F32" s="149"/>
      <c r="G32" s="149"/>
      <c r="H32" s="149"/>
      <c r="I32" s="149"/>
      <c r="J32" s="149"/>
    </row>
    <row r="33" spans="1:16" ht="12.75" x14ac:dyDescent="0.2">
      <c r="B33" s="622" t="s">
        <v>93</v>
      </c>
      <c r="C33" s="622"/>
      <c r="D33" s="622"/>
      <c r="E33" s="462"/>
      <c r="F33" s="332"/>
      <c r="G33" s="483"/>
      <c r="H33" s="332"/>
      <c r="I33" s="483"/>
      <c r="J33" s="332"/>
      <c r="K33" s="484"/>
      <c r="L33" s="479">
        <f>IF(SUM(F33:J33)&gt;11,11,SUM(F33:J33))</f>
        <v>0</v>
      </c>
      <c r="N33" s="331" t="s">
        <v>248</v>
      </c>
    </row>
    <row r="34" spans="1:16" ht="12.75" x14ac:dyDescent="0.2">
      <c r="B34" s="622" t="s">
        <v>94</v>
      </c>
      <c r="C34" s="622"/>
      <c r="D34" s="622"/>
      <c r="E34" s="462"/>
      <c r="F34" s="332"/>
      <c r="G34" s="483"/>
      <c r="H34" s="332"/>
      <c r="I34" s="483"/>
      <c r="J34" s="332"/>
      <c r="K34" s="484"/>
      <c r="L34" s="479">
        <f t="shared" ref="L34:L36" si="4">IF(SUM(F34:J34)&gt;11,11,SUM(F34:J34))</f>
        <v>0</v>
      </c>
    </row>
    <row r="35" spans="1:16" ht="12.75" x14ac:dyDescent="0.2">
      <c r="B35" s="622" t="s">
        <v>95</v>
      </c>
      <c r="C35" s="622"/>
      <c r="D35" s="622"/>
      <c r="E35" s="462"/>
      <c r="F35" s="332"/>
      <c r="G35" s="483"/>
      <c r="H35" s="332"/>
      <c r="I35" s="483"/>
      <c r="J35" s="332"/>
      <c r="K35" s="484"/>
      <c r="L35" s="479">
        <f t="shared" si="4"/>
        <v>0</v>
      </c>
    </row>
    <row r="36" spans="1:16" ht="12.75" x14ac:dyDescent="0.2">
      <c r="B36" s="622" t="s">
        <v>96</v>
      </c>
      <c r="C36" s="622"/>
      <c r="D36" s="622"/>
      <c r="E36" s="462"/>
      <c r="F36" s="332"/>
      <c r="G36" s="483"/>
      <c r="H36" s="332"/>
      <c r="I36" s="483"/>
      <c r="J36" s="332"/>
      <c r="K36" s="484"/>
      <c r="L36" s="479">
        <f t="shared" si="4"/>
        <v>0</v>
      </c>
    </row>
    <row r="37" spans="1:16" ht="12.75" x14ac:dyDescent="0.2">
      <c r="B37" s="622" t="s">
        <v>97</v>
      </c>
      <c r="C37" s="622"/>
      <c r="D37" s="622"/>
      <c r="E37" s="462"/>
      <c r="F37" s="332"/>
      <c r="G37" s="483"/>
      <c r="H37" s="332"/>
      <c r="I37" s="483"/>
      <c r="J37" s="332"/>
      <c r="K37" s="484"/>
      <c r="L37" s="479">
        <f>IF(SUM(F37:J37)&gt;11,11,SUM(F37:J37))</f>
        <v>0</v>
      </c>
    </row>
    <row r="38" spans="1:16" ht="12.75" x14ac:dyDescent="0.2">
      <c r="B38" s="622" t="s">
        <v>237</v>
      </c>
      <c r="C38" s="622"/>
      <c r="D38" s="622"/>
      <c r="E38" s="622"/>
      <c r="F38" s="336"/>
      <c r="G38" s="481"/>
      <c r="H38" s="481"/>
      <c r="I38" s="481"/>
      <c r="J38" s="481"/>
      <c r="L38" s="195">
        <f>SUM(L33:L37)</f>
        <v>0</v>
      </c>
    </row>
    <row r="39" spans="1:16" ht="12.75" x14ac:dyDescent="0.2">
      <c r="B39" s="622" t="s">
        <v>238</v>
      </c>
      <c r="C39" s="622"/>
      <c r="D39" s="622"/>
      <c r="E39" s="462"/>
      <c r="F39" s="288">
        <f>L38*F38</f>
        <v>0</v>
      </c>
      <c r="G39" s="148"/>
      <c r="H39" s="148"/>
      <c r="I39" s="148"/>
      <c r="J39" s="148"/>
    </row>
    <row r="40" spans="1:16" s="196" customFormat="1" ht="12.75" x14ac:dyDescent="0.2">
      <c r="A40" s="462"/>
      <c r="B40" s="148"/>
      <c r="C40" s="148"/>
      <c r="D40" s="148"/>
      <c r="E40" s="148"/>
      <c r="F40" s="148"/>
      <c r="G40" s="148"/>
      <c r="H40" s="148"/>
      <c r="L40" s="522">
        <f>(F28+F39)/'6. Calcul tx occupation'!H32</f>
        <v>0</v>
      </c>
      <c r="N40" s="521" t="s">
        <v>269</v>
      </c>
    </row>
    <row r="42" spans="1:16" ht="12.75" x14ac:dyDescent="0.2">
      <c r="A42" s="623">
        <f>A3</f>
        <v>0</v>
      </c>
      <c r="B42" s="623"/>
      <c r="C42" s="623"/>
      <c r="D42" s="623"/>
      <c r="E42" s="623"/>
    </row>
    <row r="44" spans="1:16" ht="15" x14ac:dyDescent="0.25">
      <c r="A44" s="197" t="s">
        <v>282</v>
      </c>
      <c r="J44" s="198" t="s">
        <v>109</v>
      </c>
      <c r="L44" s="198"/>
      <c r="N44" s="485" t="s">
        <v>241</v>
      </c>
      <c r="O44" s="196"/>
      <c r="P44" s="485" t="s">
        <v>242</v>
      </c>
    </row>
    <row r="45" spans="1:16" x14ac:dyDescent="0.2">
      <c r="L45" s="198"/>
      <c r="N45" s="287"/>
      <c r="P45" s="287"/>
    </row>
    <row r="46" spans="1:16" ht="12.75" x14ac:dyDescent="0.2">
      <c r="A46" s="199" t="s">
        <v>284</v>
      </c>
      <c r="J46" s="538" t="str">
        <f>IF(L16&gt;=55,1,"Faux")</f>
        <v>Faux</v>
      </c>
      <c r="L46" s="486"/>
      <c r="N46" s="538">
        <f>IF(L40&gt;=11,1,L40/11)</f>
        <v>0</v>
      </c>
      <c r="P46" s="538">
        <f>IF(L40&gt;=7,1,L40/7)</f>
        <v>0</v>
      </c>
    </row>
    <row r="47" spans="1:16" x14ac:dyDescent="0.2">
      <c r="A47" s="199"/>
      <c r="L47" s="200"/>
    </row>
    <row r="48" spans="1:16" ht="12.75" x14ac:dyDescent="0.2">
      <c r="A48" s="199" t="s">
        <v>283</v>
      </c>
      <c r="F48" s="200"/>
      <c r="G48" s="200"/>
      <c r="H48" s="200"/>
      <c r="J48" s="538">
        <f>IF(F16*5&gt;=240,1,"Faux")</f>
        <v>1</v>
      </c>
      <c r="L48" s="487"/>
      <c r="N48" s="538">
        <f>IF((F27+F38)*5&gt;=225,1,(F27+F38)*5/225)</f>
        <v>0.8666666666666667</v>
      </c>
      <c r="P48" s="538">
        <f>IF((F27+F38)*5&gt;=195,1,(F27+F38)*5/195)</f>
        <v>1</v>
      </c>
    </row>
    <row r="49" spans="1:19" x14ac:dyDescent="0.2">
      <c r="A49" s="199"/>
      <c r="F49" s="200"/>
      <c r="G49" s="200"/>
      <c r="H49" s="200"/>
      <c r="L49" s="200"/>
    </row>
    <row r="50" spans="1:19" ht="12.75" customHeight="1" x14ac:dyDescent="0.2">
      <c r="A50" s="201"/>
      <c r="B50" s="203"/>
      <c r="C50" s="204"/>
      <c r="D50" s="203"/>
      <c r="E50" s="202"/>
      <c r="F50" s="203"/>
      <c r="G50" s="206"/>
      <c r="H50" s="200"/>
      <c r="J50" s="205"/>
      <c r="K50" s="205"/>
      <c r="L50" s="205"/>
      <c r="N50" s="205"/>
      <c r="O50" s="205"/>
      <c r="P50" s="205"/>
      <c r="Q50" s="205"/>
    </row>
    <row r="51" spans="1:19" ht="12.75" customHeight="1" x14ac:dyDescent="0.2">
      <c r="A51" s="207" t="s">
        <v>133</v>
      </c>
      <c r="B51" s="203"/>
      <c r="C51" s="204"/>
      <c r="D51" s="203"/>
      <c r="E51" s="202"/>
      <c r="F51" s="203"/>
      <c r="G51" s="208"/>
      <c r="H51" s="200"/>
      <c r="J51" s="512">
        <f>IF('6. Calcul tx occupation'!B21=0,0,IF('6. Calcul tx occupation'!B34&lt;=1,'6. Calcul tx occupation'!B25*0.28*128*'7. Horaire + subvention'!J46*'7. Horaire + subvention'!J48,('6. Calcul tx occupation'!B25*0.28*128*'7. Horaire + subvention'!J46*'7. Horaire + subvention'!J48)/'6. Calcul tx occupation'!B34))</f>
        <v>0</v>
      </c>
      <c r="K51" s="205"/>
      <c r="L51" s="205"/>
      <c r="N51" s="512">
        <f>IF('6. Calcul tx occupation'!H34&lt;=1,'6. Calcul tx occupation'!H25*0.24*86*'7. Horaire + subvention'!N46*'7. Horaire + subvention'!N48,('6. Calcul tx occupation'!H25*0.24*86*'7. Horaire + subvention'!N46*'7. Horaire + subvention'!N48)/'6. Calcul tx occupation'!H34)</f>
        <v>0</v>
      </c>
      <c r="O51" s="205"/>
      <c r="P51" s="512">
        <f>IF('6. Calcul tx occupation'!K34&lt;=1,'6. Calcul tx occupation'!K25*0.24*82*'7. Horaire + subvention'!P46*'7. Horaire + subvention'!P48,('6. Calcul tx occupation'!K25*0.24*82*'7. Horaire + subvention'!P46*'7. Horaire + subvention'!P48)/'6. Calcul tx occupation'!K34)</f>
        <v>0</v>
      </c>
      <c r="Q51" s="205"/>
    </row>
    <row r="52" spans="1:19" ht="12.75" customHeight="1" x14ac:dyDescent="0.2">
      <c r="A52" s="201"/>
      <c r="B52" s="203"/>
      <c r="C52" s="204"/>
      <c r="D52" s="203"/>
      <c r="E52" s="202"/>
      <c r="F52" s="203"/>
      <c r="G52" s="206"/>
      <c r="H52" s="200"/>
      <c r="J52" s="205"/>
      <c r="K52" s="205"/>
      <c r="L52" s="205"/>
      <c r="N52" s="205"/>
      <c r="O52" s="205"/>
      <c r="P52" s="205"/>
      <c r="Q52" s="205"/>
    </row>
    <row r="53" spans="1:19" ht="12.75" thickBot="1" x14ac:dyDescent="0.25">
      <c r="A53" s="201"/>
      <c r="B53" s="203"/>
      <c r="C53" s="204"/>
      <c r="D53" s="203"/>
      <c r="E53" s="202"/>
      <c r="F53" s="203"/>
      <c r="G53" s="203"/>
      <c r="H53" s="200"/>
    </row>
    <row r="54" spans="1:19" ht="13.5" thickBot="1" x14ac:dyDescent="0.25">
      <c r="A54" s="207" t="s">
        <v>243</v>
      </c>
      <c r="B54" s="203"/>
      <c r="C54" s="204"/>
      <c r="D54" s="203"/>
      <c r="E54" s="202"/>
      <c r="F54" s="203"/>
      <c r="G54" s="208"/>
      <c r="H54" s="200"/>
      <c r="J54" s="209">
        <f>J51+N51+P51</f>
        <v>0</v>
      </c>
    </row>
    <row r="56" spans="1:19" x14ac:dyDescent="0.2">
      <c r="A56" s="489"/>
    </row>
    <row r="57" spans="1:19" customFormat="1" x14ac:dyDescent="0.2">
      <c r="A57" s="489"/>
      <c r="B57" s="194"/>
      <c r="C57" s="194"/>
      <c r="D57" s="194"/>
      <c r="E57" s="194"/>
      <c r="F57" s="194"/>
      <c r="G57" s="194"/>
      <c r="H57" s="491" t="s">
        <v>244</v>
      </c>
      <c r="I57" s="492"/>
      <c r="J57" s="493">
        <f>IF('6. Calcul tx occupation'!B34&lt;1,'6. Calcul tx occupation'!B25*35.84,'6. Calcul tx occupation'!B29*240*35.84)</f>
        <v>0</v>
      </c>
      <c r="K57" s="494"/>
      <c r="L57" s="494"/>
      <c r="M57" s="494"/>
      <c r="N57" s="494">
        <f>IF('6. Calcul tx occupation'!H34&lt;=1,IF(L40&lt;=11,IF('6. Calcul tx occupation'!H32&lt;225,((('6. Calcul tx occupation'!H25*0.24*86)/11*L40)/225*'6. Calcul tx occupation'!H32),('6. Calcul tx occupation'!H25*0.24*86)/11*L40),IF('6. Calcul tx occupation'!H32&lt;225,(('6. Calcul tx occupation'!H25*0.24*86)/225*'6. Calcul tx occupation'!H32),'6. Calcul tx occupation'!H25*0.24*86)),"TO&gt;100%, vérification manuelle SPAJ")</f>
        <v>0</v>
      </c>
      <c r="O57" s="494"/>
      <c r="P57" s="523">
        <f>IF('6. Calcul tx occupation'!K34&lt;=1,IF(L40&lt;=7,IF('6. Calcul tx occupation'!K32&lt;195,((('6. Calcul tx occupation'!K25*0.24*82)/7*L40)/195*'6. Calcul tx occupation'!K32),('6. Calcul tx occupation'!K25*0.24*82)/7*L40),IF('6. Calcul tx occupation'!K32&lt;195,(('6. Calcul tx occupation'!K25*0.24*82)/195*'6. Calcul tx occupation'!K32),'6. Calcul tx occupation'!K25*0.24*82)),"TO&gt;100%, vérification manuelle SPAJ")</f>
        <v>0</v>
      </c>
      <c r="Q57" s="490"/>
      <c r="R57" s="194"/>
      <c r="S57" s="194"/>
    </row>
    <row r="58" spans="1:19" customFormat="1" x14ac:dyDescent="0.2">
      <c r="A58" s="489"/>
      <c r="B58" s="194"/>
      <c r="C58" s="194"/>
      <c r="D58" s="194"/>
      <c r="E58" s="194"/>
      <c r="F58" s="194"/>
      <c r="G58" s="194"/>
      <c r="H58" s="491" t="s">
        <v>259</v>
      </c>
      <c r="I58" s="492"/>
      <c r="J58" s="495" t="str">
        <f>IF(J57=J51,"OK","Erreur")</f>
        <v>OK</v>
      </c>
      <c r="K58" s="492"/>
      <c r="L58" s="492"/>
      <c r="M58" s="492"/>
      <c r="N58" s="496" t="str">
        <f>IF(N57=N51,"OK","Erreur")</f>
        <v>OK</v>
      </c>
      <c r="O58" s="497"/>
      <c r="P58" s="498" t="str">
        <f>IF(P57=P51,"OK","Erreur")</f>
        <v>OK</v>
      </c>
      <c r="R58" s="194"/>
      <c r="S58" s="194"/>
    </row>
    <row r="59" spans="1:19" customFormat="1" x14ac:dyDescent="0.2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R59" s="194"/>
      <c r="S59" s="194"/>
    </row>
    <row r="60" spans="1:19" customFormat="1" x14ac:dyDescent="0.2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499"/>
      <c r="M60" s="194"/>
      <c r="N60" s="194"/>
      <c r="O60" s="194"/>
      <c r="P60" s="194"/>
      <c r="R60" s="194"/>
      <c r="S60" s="194"/>
    </row>
    <row r="61" spans="1:19" x14ac:dyDescent="0.2">
      <c r="L61" s="488"/>
    </row>
    <row r="62" spans="1:19" x14ac:dyDescent="0.2">
      <c r="L62" s="488"/>
    </row>
    <row r="63" spans="1:19" ht="24" customHeight="1" x14ac:dyDescent="0.2"/>
  </sheetData>
  <sheetProtection selectLockedCells="1"/>
  <mergeCells count="26">
    <mergeCell ref="A3:E3"/>
    <mergeCell ref="A42:E42"/>
    <mergeCell ref="B38:E38"/>
    <mergeCell ref="B39:D39"/>
    <mergeCell ref="B22:D22"/>
    <mergeCell ref="B8:I8"/>
    <mergeCell ref="B11:D11"/>
    <mergeCell ref="B12:D12"/>
    <mergeCell ref="B13:D13"/>
    <mergeCell ref="B14:D14"/>
    <mergeCell ref="B15:D15"/>
    <mergeCell ref="B16:E16"/>
    <mergeCell ref="B17:D17"/>
    <mergeCell ref="B19:I19"/>
    <mergeCell ref="B37:D37"/>
    <mergeCell ref="B23:D23"/>
    <mergeCell ref="B24:D24"/>
    <mergeCell ref="B25:D25"/>
    <mergeCell ref="B26:D26"/>
    <mergeCell ref="B27:E27"/>
    <mergeCell ref="B28:D28"/>
    <mergeCell ref="B30:I30"/>
    <mergeCell ref="B33:D33"/>
    <mergeCell ref="B34:D34"/>
    <mergeCell ref="B35:D35"/>
    <mergeCell ref="B36:D36"/>
  </mergeCells>
  <pageMargins left="0.39370078740157483" right="0.39370078740157483" top="0.62992125984251968" bottom="0.6692913385826772" header="0.51181102362204722" footer="0.39370078740157483"/>
  <pageSetup paperSize="9" fitToHeight="0" orientation="landscape" r:id="rId1"/>
  <headerFooter alignWithMargins="0">
    <oddFooter>&amp;C&amp;P&amp;RFormulaire budget - version 01.08.2025/ SPAJ-VL/NS</oddFooter>
  </headerFooter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51"/>
  <sheetViews>
    <sheetView view="pageBreakPreview" topLeftCell="A21" zoomScaleNormal="100" zoomScaleSheetLayoutView="100" workbookViewId="0">
      <selection activeCell="I44" sqref="I44"/>
    </sheetView>
  </sheetViews>
  <sheetFormatPr baseColWidth="10" defaultRowHeight="15" x14ac:dyDescent="0.2"/>
  <cols>
    <col min="1" max="1" width="0.42578125" style="289" customWidth="1"/>
    <col min="2" max="2" width="15.85546875" style="289" customWidth="1"/>
    <col min="3" max="4" width="11.42578125" style="289"/>
    <col min="5" max="5" width="15" style="289" customWidth="1"/>
    <col min="6" max="8" width="16" style="289" customWidth="1"/>
    <col min="9" max="9" width="21.7109375" style="289" bestFit="1" customWidth="1"/>
    <col min="10" max="10" width="0.42578125" style="289" customWidth="1"/>
    <col min="11" max="11" width="33.5703125" style="289" bestFit="1" customWidth="1"/>
    <col min="12" max="257" width="11.42578125" style="289"/>
    <col min="258" max="258" width="15.85546875" style="289" customWidth="1"/>
    <col min="259" max="260" width="11.42578125" style="289"/>
    <col min="261" max="261" width="15" style="289" customWidth="1"/>
    <col min="262" max="263" width="16" style="289" customWidth="1"/>
    <col min="264" max="264" width="11.42578125" style="289"/>
    <col min="265" max="265" width="13.7109375" style="289" bestFit="1" customWidth="1"/>
    <col min="266" max="513" width="11.42578125" style="289"/>
    <col min="514" max="514" width="15.85546875" style="289" customWidth="1"/>
    <col min="515" max="516" width="11.42578125" style="289"/>
    <col min="517" max="517" width="15" style="289" customWidth="1"/>
    <col min="518" max="519" width="16" style="289" customWidth="1"/>
    <col min="520" max="520" width="11.42578125" style="289"/>
    <col min="521" max="521" width="13.7109375" style="289" bestFit="1" customWidth="1"/>
    <col min="522" max="769" width="11.42578125" style="289"/>
    <col min="770" max="770" width="15.85546875" style="289" customWidth="1"/>
    <col min="771" max="772" width="11.42578125" style="289"/>
    <col min="773" max="773" width="15" style="289" customWidth="1"/>
    <col min="774" max="775" width="16" style="289" customWidth="1"/>
    <col min="776" max="776" width="11.42578125" style="289"/>
    <col min="777" max="777" width="13.7109375" style="289" bestFit="1" customWidth="1"/>
    <col min="778" max="1025" width="11.42578125" style="289"/>
    <col min="1026" max="1026" width="15.85546875" style="289" customWidth="1"/>
    <col min="1027" max="1028" width="11.42578125" style="289"/>
    <col min="1029" max="1029" width="15" style="289" customWidth="1"/>
    <col min="1030" max="1031" width="16" style="289" customWidth="1"/>
    <col min="1032" max="1032" width="11.42578125" style="289"/>
    <col min="1033" max="1033" width="13.7109375" style="289" bestFit="1" customWidth="1"/>
    <col min="1034" max="1281" width="11.42578125" style="289"/>
    <col min="1282" max="1282" width="15.85546875" style="289" customWidth="1"/>
    <col min="1283" max="1284" width="11.42578125" style="289"/>
    <col min="1285" max="1285" width="15" style="289" customWidth="1"/>
    <col min="1286" max="1287" width="16" style="289" customWidth="1"/>
    <col min="1288" max="1288" width="11.42578125" style="289"/>
    <col min="1289" max="1289" width="13.7109375" style="289" bestFit="1" customWidth="1"/>
    <col min="1290" max="1537" width="11.42578125" style="289"/>
    <col min="1538" max="1538" width="15.85546875" style="289" customWidth="1"/>
    <col min="1539" max="1540" width="11.42578125" style="289"/>
    <col min="1541" max="1541" width="15" style="289" customWidth="1"/>
    <col min="1542" max="1543" width="16" style="289" customWidth="1"/>
    <col min="1544" max="1544" width="11.42578125" style="289"/>
    <col min="1545" max="1545" width="13.7109375" style="289" bestFit="1" customWidth="1"/>
    <col min="1546" max="1793" width="11.42578125" style="289"/>
    <col min="1794" max="1794" width="15.85546875" style="289" customWidth="1"/>
    <col min="1795" max="1796" width="11.42578125" style="289"/>
    <col min="1797" max="1797" width="15" style="289" customWidth="1"/>
    <col min="1798" max="1799" width="16" style="289" customWidth="1"/>
    <col min="1800" max="1800" width="11.42578125" style="289"/>
    <col min="1801" max="1801" width="13.7109375" style="289" bestFit="1" customWidth="1"/>
    <col min="1802" max="2049" width="11.42578125" style="289"/>
    <col min="2050" max="2050" width="15.85546875" style="289" customWidth="1"/>
    <col min="2051" max="2052" width="11.42578125" style="289"/>
    <col min="2053" max="2053" width="15" style="289" customWidth="1"/>
    <col min="2054" max="2055" width="16" style="289" customWidth="1"/>
    <col min="2056" max="2056" width="11.42578125" style="289"/>
    <col min="2057" max="2057" width="13.7109375" style="289" bestFit="1" customWidth="1"/>
    <col min="2058" max="2305" width="11.42578125" style="289"/>
    <col min="2306" max="2306" width="15.85546875" style="289" customWidth="1"/>
    <col min="2307" max="2308" width="11.42578125" style="289"/>
    <col min="2309" max="2309" width="15" style="289" customWidth="1"/>
    <col min="2310" max="2311" width="16" style="289" customWidth="1"/>
    <col min="2312" max="2312" width="11.42578125" style="289"/>
    <col min="2313" max="2313" width="13.7109375" style="289" bestFit="1" customWidth="1"/>
    <col min="2314" max="2561" width="11.42578125" style="289"/>
    <col min="2562" max="2562" width="15.85546875" style="289" customWidth="1"/>
    <col min="2563" max="2564" width="11.42578125" style="289"/>
    <col min="2565" max="2565" width="15" style="289" customWidth="1"/>
    <col min="2566" max="2567" width="16" style="289" customWidth="1"/>
    <col min="2568" max="2568" width="11.42578125" style="289"/>
    <col min="2569" max="2569" width="13.7109375" style="289" bestFit="1" customWidth="1"/>
    <col min="2570" max="2817" width="11.42578125" style="289"/>
    <col min="2818" max="2818" width="15.85546875" style="289" customWidth="1"/>
    <col min="2819" max="2820" width="11.42578125" style="289"/>
    <col min="2821" max="2821" width="15" style="289" customWidth="1"/>
    <col min="2822" max="2823" width="16" style="289" customWidth="1"/>
    <col min="2824" max="2824" width="11.42578125" style="289"/>
    <col min="2825" max="2825" width="13.7109375" style="289" bestFit="1" customWidth="1"/>
    <col min="2826" max="3073" width="11.42578125" style="289"/>
    <col min="3074" max="3074" width="15.85546875" style="289" customWidth="1"/>
    <col min="3075" max="3076" width="11.42578125" style="289"/>
    <col min="3077" max="3077" width="15" style="289" customWidth="1"/>
    <col min="3078" max="3079" width="16" style="289" customWidth="1"/>
    <col min="3080" max="3080" width="11.42578125" style="289"/>
    <col min="3081" max="3081" width="13.7109375" style="289" bestFit="1" customWidth="1"/>
    <col min="3082" max="3329" width="11.42578125" style="289"/>
    <col min="3330" max="3330" width="15.85546875" style="289" customWidth="1"/>
    <col min="3331" max="3332" width="11.42578125" style="289"/>
    <col min="3333" max="3333" width="15" style="289" customWidth="1"/>
    <col min="3334" max="3335" width="16" style="289" customWidth="1"/>
    <col min="3336" max="3336" width="11.42578125" style="289"/>
    <col min="3337" max="3337" width="13.7109375" style="289" bestFit="1" customWidth="1"/>
    <col min="3338" max="3585" width="11.42578125" style="289"/>
    <col min="3586" max="3586" width="15.85546875" style="289" customWidth="1"/>
    <col min="3587" max="3588" width="11.42578125" style="289"/>
    <col min="3589" max="3589" width="15" style="289" customWidth="1"/>
    <col min="3590" max="3591" width="16" style="289" customWidth="1"/>
    <col min="3592" max="3592" width="11.42578125" style="289"/>
    <col min="3593" max="3593" width="13.7109375" style="289" bestFit="1" customWidth="1"/>
    <col min="3594" max="3841" width="11.42578125" style="289"/>
    <col min="3842" max="3842" width="15.85546875" style="289" customWidth="1"/>
    <col min="3843" max="3844" width="11.42578125" style="289"/>
    <col min="3845" max="3845" width="15" style="289" customWidth="1"/>
    <col min="3846" max="3847" width="16" style="289" customWidth="1"/>
    <col min="3848" max="3848" width="11.42578125" style="289"/>
    <col min="3849" max="3849" width="13.7109375" style="289" bestFit="1" customWidth="1"/>
    <col min="3850" max="4097" width="11.42578125" style="289"/>
    <col min="4098" max="4098" width="15.85546875" style="289" customWidth="1"/>
    <col min="4099" max="4100" width="11.42578125" style="289"/>
    <col min="4101" max="4101" width="15" style="289" customWidth="1"/>
    <col min="4102" max="4103" width="16" style="289" customWidth="1"/>
    <col min="4104" max="4104" width="11.42578125" style="289"/>
    <col min="4105" max="4105" width="13.7109375" style="289" bestFit="1" customWidth="1"/>
    <col min="4106" max="4353" width="11.42578125" style="289"/>
    <col min="4354" max="4354" width="15.85546875" style="289" customWidth="1"/>
    <col min="4355" max="4356" width="11.42578125" style="289"/>
    <col min="4357" max="4357" width="15" style="289" customWidth="1"/>
    <col min="4358" max="4359" width="16" style="289" customWidth="1"/>
    <col min="4360" max="4360" width="11.42578125" style="289"/>
    <col min="4361" max="4361" width="13.7109375" style="289" bestFit="1" customWidth="1"/>
    <col min="4362" max="4609" width="11.42578125" style="289"/>
    <col min="4610" max="4610" width="15.85546875" style="289" customWidth="1"/>
    <col min="4611" max="4612" width="11.42578125" style="289"/>
    <col min="4613" max="4613" width="15" style="289" customWidth="1"/>
    <col min="4614" max="4615" width="16" style="289" customWidth="1"/>
    <col min="4616" max="4616" width="11.42578125" style="289"/>
    <col min="4617" max="4617" width="13.7109375" style="289" bestFit="1" customWidth="1"/>
    <col min="4618" max="4865" width="11.42578125" style="289"/>
    <col min="4866" max="4866" width="15.85546875" style="289" customWidth="1"/>
    <col min="4867" max="4868" width="11.42578125" style="289"/>
    <col min="4869" max="4869" width="15" style="289" customWidth="1"/>
    <col min="4870" max="4871" width="16" style="289" customWidth="1"/>
    <col min="4872" max="4872" width="11.42578125" style="289"/>
    <col min="4873" max="4873" width="13.7109375" style="289" bestFit="1" customWidth="1"/>
    <col min="4874" max="5121" width="11.42578125" style="289"/>
    <col min="5122" max="5122" width="15.85546875" style="289" customWidth="1"/>
    <col min="5123" max="5124" width="11.42578125" style="289"/>
    <col min="5125" max="5125" width="15" style="289" customWidth="1"/>
    <col min="5126" max="5127" width="16" style="289" customWidth="1"/>
    <col min="5128" max="5128" width="11.42578125" style="289"/>
    <col min="5129" max="5129" width="13.7109375" style="289" bestFit="1" customWidth="1"/>
    <col min="5130" max="5377" width="11.42578125" style="289"/>
    <col min="5378" max="5378" width="15.85546875" style="289" customWidth="1"/>
    <col min="5379" max="5380" width="11.42578125" style="289"/>
    <col min="5381" max="5381" width="15" style="289" customWidth="1"/>
    <col min="5382" max="5383" width="16" style="289" customWidth="1"/>
    <col min="5384" max="5384" width="11.42578125" style="289"/>
    <col min="5385" max="5385" width="13.7109375" style="289" bestFit="1" customWidth="1"/>
    <col min="5386" max="5633" width="11.42578125" style="289"/>
    <col min="5634" max="5634" width="15.85546875" style="289" customWidth="1"/>
    <col min="5635" max="5636" width="11.42578125" style="289"/>
    <col min="5637" max="5637" width="15" style="289" customWidth="1"/>
    <col min="5638" max="5639" width="16" style="289" customWidth="1"/>
    <col min="5640" max="5640" width="11.42578125" style="289"/>
    <col min="5641" max="5641" width="13.7109375" style="289" bestFit="1" customWidth="1"/>
    <col min="5642" max="5889" width="11.42578125" style="289"/>
    <col min="5890" max="5890" width="15.85546875" style="289" customWidth="1"/>
    <col min="5891" max="5892" width="11.42578125" style="289"/>
    <col min="5893" max="5893" width="15" style="289" customWidth="1"/>
    <col min="5894" max="5895" width="16" style="289" customWidth="1"/>
    <col min="5896" max="5896" width="11.42578125" style="289"/>
    <col min="5897" max="5897" width="13.7109375" style="289" bestFit="1" customWidth="1"/>
    <col min="5898" max="6145" width="11.42578125" style="289"/>
    <col min="6146" max="6146" width="15.85546875" style="289" customWidth="1"/>
    <col min="6147" max="6148" width="11.42578125" style="289"/>
    <col min="6149" max="6149" width="15" style="289" customWidth="1"/>
    <col min="6150" max="6151" width="16" style="289" customWidth="1"/>
    <col min="6152" max="6152" width="11.42578125" style="289"/>
    <col min="6153" max="6153" width="13.7109375" style="289" bestFit="1" customWidth="1"/>
    <col min="6154" max="6401" width="11.42578125" style="289"/>
    <col min="6402" max="6402" width="15.85546875" style="289" customWidth="1"/>
    <col min="6403" max="6404" width="11.42578125" style="289"/>
    <col min="6405" max="6405" width="15" style="289" customWidth="1"/>
    <col min="6406" max="6407" width="16" style="289" customWidth="1"/>
    <col min="6408" max="6408" width="11.42578125" style="289"/>
    <col min="6409" max="6409" width="13.7109375" style="289" bestFit="1" customWidth="1"/>
    <col min="6410" max="6657" width="11.42578125" style="289"/>
    <col min="6658" max="6658" width="15.85546875" style="289" customWidth="1"/>
    <col min="6659" max="6660" width="11.42578125" style="289"/>
    <col min="6661" max="6661" width="15" style="289" customWidth="1"/>
    <col min="6662" max="6663" width="16" style="289" customWidth="1"/>
    <col min="6664" max="6664" width="11.42578125" style="289"/>
    <col min="6665" max="6665" width="13.7109375" style="289" bestFit="1" customWidth="1"/>
    <col min="6666" max="6913" width="11.42578125" style="289"/>
    <col min="6914" max="6914" width="15.85546875" style="289" customWidth="1"/>
    <col min="6915" max="6916" width="11.42578125" style="289"/>
    <col min="6917" max="6917" width="15" style="289" customWidth="1"/>
    <col min="6918" max="6919" width="16" style="289" customWidth="1"/>
    <col min="6920" max="6920" width="11.42578125" style="289"/>
    <col min="6921" max="6921" width="13.7109375" style="289" bestFit="1" customWidth="1"/>
    <col min="6922" max="7169" width="11.42578125" style="289"/>
    <col min="7170" max="7170" width="15.85546875" style="289" customWidth="1"/>
    <col min="7171" max="7172" width="11.42578125" style="289"/>
    <col min="7173" max="7173" width="15" style="289" customWidth="1"/>
    <col min="7174" max="7175" width="16" style="289" customWidth="1"/>
    <col min="7176" max="7176" width="11.42578125" style="289"/>
    <col min="7177" max="7177" width="13.7109375" style="289" bestFit="1" customWidth="1"/>
    <col min="7178" max="7425" width="11.42578125" style="289"/>
    <col min="7426" max="7426" width="15.85546875" style="289" customWidth="1"/>
    <col min="7427" max="7428" width="11.42578125" style="289"/>
    <col min="7429" max="7429" width="15" style="289" customWidth="1"/>
    <col min="7430" max="7431" width="16" style="289" customWidth="1"/>
    <col min="7432" max="7432" width="11.42578125" style="289"/>
    <col min="7433" max="7433" width="13.7109375" style="289" bestFit="1" customWidth="1"/>
    <col min="7434" max="7681" width="11.42578125" style="289"/>
    <col min="7682" max="7682" width="15.85546875" style="289" customWidth="1"/>
    <col min="7683" max="7684" width="11.42578125" style="289"/>
    <col min="7685" max="7685" width="15" style="289" customWidth="1"/>
    <col min="7686" max="7687" width="16" style="289" customWidth="1"/>
    <col min="7688" max="7688" width="11.42578125" style="289"/>
    <col min="7689" max="7689" width="13.7109375" style="289" bestFit="1" customWidth="1"/>
    <col min="7690" max="7937" width="11.42578125" style="289"/>
    <col min="7938" max="7938" width="15.85546875" style="289" customWidth="1"/>
    <col min="7939" max="7940" width="11.42578125" style="289"/>
    <col min="7941" max="7941" width="15" style="289" customWidth="1"/>
    <col min="7942" max="7943" width="16" style="289" customWidth="1"/>
    <col min="7944" max="7944" width="11.42578125" style="289"/>
    <col min="7945" max="7945" width="13.7109375" style="289" bestFit="1" customWidth="1"/>
    <col min="7946" max="8193" width="11.42578125" style="289"/>
    <col min="8194" max="8194" width="15.85546875" style="289" customWidth="1"/>
    <col min="8195" max="8196" width="11.42578125" style="289"/>
    <col min="8197" max="8197" width="15" style="289" customWidth="1"/>
    <col min="8198" max="8199" width="16" style="289" customWidth="1"/>
    <col min="8200" max="8200" width="11.42578125" style="289"/>
    <col min="8201" max="8201" width="13.7109375" style="289" bestFit="1" customWidth="1"/>
    <col min="8202" max="8449" width="11.42578125" style="289"/>
    <col min="8450" max="8450" width="15.85546875" style="289" customWidth="1"/>
    <col min="8451" max="8452" width="11.42578125" style="289"/>
    <col min="8453" max="8453" width="15" style="289" customWidth="1"/>
    <col min="8454" max="8455" width="16" style="289" customWidth="1"/>
    <col min="8456" max="8456" width="11.42578125" style="289"/>
    <col min="8457" max="8457" width="13.7109375" style="289" bestFit="1" customWidth="1"/>
    <col min="8458" max="8705" width="11.42578125" style="289"/>
    <col min="8706" max="8706" width="15.85546875" style="289" customWidth="1"/>
    <col min="8707" max="8708" width="11.42578125" style="289"/>
    <col min="8709" max="8709" width="15" style="289" customWidth="1"/>
    <col min="8710" max="8711" width="16" style="289" customWidth="1"/>
    <col min="8712" max="8712" width="11.42578125" style="289"/>
    <col min="8713" max="8713" width="13.7109375" style="289" bestFit="1" customWidth="1"/>
    <col min="8714" max="8961" width="11.42578125" style="289"/>
    <col min="8962" max="8962" width="15.85546875" style="289" customWidth="1"/>
    <col min="8963" max="8964" width="11.42578125" style="289"/>
    <col min="8965" max="8965" width="15" style="289" customWidth="1"/>
    <col min="8966" max="8967" width="16" style="289" customWidth="1"/>
    <col min="8968" max="8968" width="11.42578125" style="289"/>
    <col min="8969" max="8969" width="13.7109375" style="289" bestFit="1" customWidth="1"/>
    <col min="8970" max="9217" width="11.42578125" style="289"/>
    <col min="9218" max="9218" width="15.85546875" style="289" customWidth="1"/>
    <col min="9219" max="9220" width="11.42578125" style="289"/>
    <col min="9221" max="9221" width="15" style="289" customWidth="1"/>
    <col min="9222" max="9223" width="16" style="289" customWidth="1"/>
    <col min="9224" max="9224" width="11.42578125" style="289"/>
    <col min="9225" max="9225" width="13.7109375" style="289" bestFit="1" customWidth="1"/>
    <col min="9226" max="9473" width="11.42578125" style="289"/>
    <col min="9474" max="9474" width="15.85546875" style="289" customWidth="1"/>
    <col min="9475" max="9476" width="11.42578125" style="289"/>
    <col min="9477" max="9477" width="15" style="289" customWidth="1"/>
    <col min="9478" max="9479" width="16" style="289" customWidth="1"/>
    <col min="9480" max="9480" width="11.42578125" style="289"/>
    <col min="9481" max="9481" width="13.7109375" style="289" bestFit="1" customWidth="1"/>
    <col min="9482" max="9729" width="11.42578125" style="289"/>
    <col min="9730" max="9730" width="15.85546875" style="289" customWidth="1"/>
    <col min="9731" max="9732" width="11.42578125" style="289"/>
    <col min="9733" max="9733" width="15" style="289" customWidth="1"/>
    <col min="9734" max="9735" width="16" style="289" customWidth="1"/>
    <col min="9736" max="9736" width="11.42578125" style="289"/>
    <col min="9737" max="9737" width="13.7109375" style="289" bestFit="1" customWidth="1"/>
    <col min="9738" max="9985" width="11.42578125" style="289"/>
    <col min="9986" max="9986" width="15.85546875" style="289" customWidth="1"/>
    <col min="9987" max="9988" width="11.42578125" style="289"/>
    <col min="9989" max="9989" width="15" style="289" customWidth="1"/>
    <col min="9990" max="9991" width="16" style="289" customWidth="1"/>
    <col min="9992" max="9992" width="11.42578125" style="289"/>
    <col min="9993" max="9993" width="13.7109375" style="289" bestFit="1" customWidth="1"/>
    <col min="9994" max="10241" width="11.42578125" style="289"/>
    <col min="10242" max="10242" width="15.85546875" style="289" customWidth="1"/>
    <col min="10243" max="10244" width="11.42578125" style="289"/>
    <col min="10245" max="10245" width="15" style="289" customWidth="1"/>
    <col min="10246" max="10247" width="16" style="289" customWidth="1"/>
    <col min="10248" max="10248" width="11.42578125" style="289"/>
    <col min="10249" max="10249" width="13.7109375" style="289" bestFit="1" customWidth="1"/>
    <col min="10250" max="10497" width="11.42578125" style="289"/>
    <col min="10498" max="10498" width="15.85546875" style="289" customWidth="1"/>
    <col min="10499" max="10500" width="11.42578125" style="289"/>
    <col min="10501" max="10501" width="15" style="289" customWidth="1"/>
    <col min="10502" max="10503" width="16" style="289" customWidth="1"/>
    <col min="10504" max="10504" width="11.42578125" style="289"/>
    <col min="10505" max="10505" width="13.7109375" style="289" bestFit="1" customWidth="1"/>
    <col min="10506" max="10753" width="11.42578125" style="289"/>
    <col min="10754" max="10754" width="15.85546875" style="289" customWidth="1"/>
    <col min="10755" max="10756" width="11.42578125" style="289"/>
    <col min="10757" max="10757" width="15" style="289" customWidth="1"/>
    <col min="10758" max="10759" width="16" style="289" customWidth="1"/>
    <col min="10760" max="10760" width="11.42578125" style="289"/>
    <col min="10761" max="10761" width="13.7109375" style="289" bestFit="1" customWidth="1"/>
    <col min="10762" max="11009" width="11.42578125" style="289"/>
    <col min="11010" max="11010" width="15.85546875" style="289" customWidth="1"/>
    <col min="11011" max="11012" width="11.42578125" style="289"/>
    <col min="11013" max="11013" width="15" style="289" customWidth="1"/>
    <col min="11014" max="11015" width="16" style="289" customWidth="1"/>
    <col min="11016" max="11016" width="11.42578125" style="289"/>
    <col min="11017" max="11017" width="13.7109375" style="289" bestFit="1" customWidth="1"/>
    <col min="11018" max="11265" width="11.42578125" style="289"/>
    <col min="11266" max="11266" width="15.85546875" style="289" customWidth="1"/>
    <col min="11267" max="11268" width="11.42578125" style="289"/>
    <col min="11269" max="11269" width="15" style="289" customWidth="1"/>
    <col min="11270" max="11271" width="16" style="289" customWidth="1"/>
    <col min="11272" max="11272" width="11.42578125" style="289"/>
    <col min="11273" max="11273" width="13.7109375" style="289" bestFit="1" customWidth="1"/>
    <col min="11274" max="11521" width="11.42578125" style="289"/>
    <col min="11522" max="11522" width="15.85546875" style="289" customWidth="1"/>
    <col min="11523" max="11524" width="11.42578125" style="289"/>
    <col min="11525" max="11525" width="15" style="289" customWidth="1"/>
    <col min="11526" max="11527" width="16" style="289" customWidth="1"/>
    <col min="11528" max="11528" width="11.42578125" style="289"/>
    <col min="11529" max="11529" width="13.7109375" style="289" bestFit="1" customWidth="1"/>
    <col min="11530" max="11777" width="11.42578125" style="289"/>
    <col min="11778" max="11778" width="15.85546875" style="289" customWidth="1"/>
    <col min="11779" max="11780" width="11.42578125" style="289"/>
    <col min="11781" max="11781" width="15" style="289" customWidth="1"/>
    <col min="11782" max="11783" width="16" style="289" customWidth="1"/>
    <col min="11784" max="11784" width="11.42578125" style="289"/>
    <col min="11785" max="11785" width="13.7109375" style="289" bestFit="1" customWidth="1"/>
    <col min="11786" max="12033" width="11.42578125" style="289"/>
    <col min="12034" max="12034" width="15.85546875" style="289" customWidth="1"/>
    <col min="12035" max="12036" width="11.42578125" style="289"/>
    <col min="12037" max="12037" width="15" style="289" customWidth="1"/>
    <col min="12038" max="12039" width="16" style="289" customWidth="1"/>
    <col min="12040" max="12040" width="11.42578125" style="289"/>
    <col min="12041" max="12041" width="13.7109375" style="289" bestFit="1" customWidth="1"/>
    <col min="12042" max="12289" width="11.42578125" style="289"/>
    <col min="12290" max="12290" width="15.85546875" style="289" customWidth="1"/>
    <col min="12291" max="12292" width="11.42578125" style="289"/>
    <col min="12293" max="12293" width="15" style="289" customWidth="1"/>
    <col min="12294" max="12295" width="16" style="289" customWidth="1"/>
    <col min="12296" max="12296" width="11.42578125" style="289"/>
    <col min="12297" max="12297" width="13.7109375" style="289" bestFit="1" customWidth="1"/>
    <col min="12298" max="12545" width="11.42578125" style="289"/>
    <col min="12546" max="12546" width="15.85546875" style="289" customWidth="1"/>
    <col min="12547" max="12548" width="11.42578125" style="289"/>
    <col min="12549" max="12549" width="15" style="289" customWidth="1"/>
    <col min="12550" max="12551" width="16" style="289" customWidth="1"/>
    <col min="12552" max="12552" width="11.42578125" style="289"/>
    <col min="12553" max="12553" width="13.7109375" style="289" bestFit="1" customWidth="1"/>
    <col min="12554" max="12801" width="11.42578125" style="289"/>
    <col min="12802" max="12802" width="15.85546875" style="289" customWidth="1"/>
    <col min="12803" max="12804" width="11.42578125" style="289"/>
    <col min="12805" max="12805" width="15" style="289" customWidth="1"/>
    <col min="12806" max="12807" width="16" style="289" customWidth="1"/>
    <col min="12808" max="12808" width="11.42578125" style="289"/>
    <col min="12809" max="12809" width="13.7109375" style="289" bestFit="1" customWidth="1"/>
    <col min="12810" max="13057" width="11.42578125" style="289"/>
    <col min="13058" max="13058" width="15.85546875" style="289" customWidth="1"/>
    <col min="13059" max="13060" width="11.42578125" style="289"/>
    <col min="13061" max="13061" width="15" style="289" customWidth="1"/>
    <col min="13062" max="13063" width="16" style="289" customWidth="1"/>
    <col min="13064" max="13064" width="11.42578125" style="289"/>
    <col min="13065" max="13065" width="13.7109375" style="289" bestFit="1" customWidth="1"/>
    <col min="13066" max="13313" width="11.42578125" style="289"/>
    <col min="13314" max="13314" width="15.85546875" style="289" customWidth="1"/>
    <col min="13315" max="13316" width="11.42578125" style="289"/>
    <col min="13317" max="13317" width="15" style="289" customWidth="1"/>
    <col min="13318" max="13319" width="16" style="289" customWidth="1"/>
    <col min="13320" max="13320" width="11.42578125" style="289"/>
    <col min="13321" max="13321" width="13.7109375" style="289" bestFit="1" customWidth="1"/>
    <col min="13322" max="13569" width="11.42578125" style="289"/>
    <col min="13570" max="13570" width="15.85546875" style="289" customWidth="1"/>
    <col min="13571" max="13572" width="11.42578125" style="289"/>
    <col min="13573" max="13573" width="15" style="289" customWidth="1"/>
    <col min="13574" max="13575" width="16" style="289" customWidth="1"/>
    <col min="13576" max="13576" width="11.42578125" style="289"/>
    <col min="13577" max="13577" width="13.7109375" style="289" bestFit="1" customWidth="1"/>
    <col min="13578" max="13825" width="11.42578125" style="289"/>
    <col min="13826" max="13826" width="15.85546875" style="289" customWidth="1"/>
    <col min="13827" max="13828" width="11.42578125" style="289"/>
    <col min="13829" max="13829" width="15" style="289" customWidth="1"/>
    <col min="13830" max="13831" width="16" style="289" customWidth="1"/>
    <col min="13832" max="13832" width="11.42578125" style="289"/>
    <col min="13833" max="13833" width="13.7109375" style="289" bestFit="1" customWidth="1"/>
    <col min="13834" max="14081" width="11.42578125" style="289"/>
    <col min="14082" max="14082" width="15.85546875" style="289" customWidth="1"/>
    <col min="14083" max="14084" width="11.42578125" style="289"/>
    <col min="14085" max="14085" width="15" style="289" customWidth="1"/>
    <col min="14086" max="14087" width="16" style="289" customWidth="1"/>
    <col min="14088" max="14088" width="11.42578125" style="289"/>
    <col min="14089" max="14089" width="13.7109375" style="289" bestFit="1" customWidth="1"/>
    <col min="14090" max="14337" width="11.42578125" style="289"/>
    <col min="14338" max="14338" width="15.85546875" style="289" customWidth="1"/>
    <col min="14339" max="14340" width="11.42578125" style="289"/>
    <col min="14341" max="14341" width="15" style="289" customWidth="1"/>
    <col min="14342" max="14343" width="16" style="289" customWidth="1"/>
    <col min="14344" max="14344" width="11.42578125" style="289"/>
    <col min="14345" max="14345" width="13.7109375" style="289" bestFit="1" customWidth="1"/>
    <col min="14346" max="14593" width="11.42578125" style="289"/>
    <col min="14594" max="14594" width="15.85546875" style="289" customWidth="1"/>
    <col min="14595" max="14596" width="11.42578125" style="289"/>
    <col min="14597" max="14597" width="15" style="289" customWidth="1"/>
    <col min="14598" max="14599" width="16" style="289" customWidth="1"/>
    <col min="14600" max="14600" width="11.42578125" style="289"/>
    <col min="14601" max="14601" width="13.7109375" style="289" bestFit="1" customWidth="1"/>
    <col min="14602" max="14849" width="11.42578125" style="289"/>
    <col min="14850" max="14850" width="15.85546875" style="289" customWidth="1"/>
    <col min="14851" max="14852" width="11.42578125" style="289"/>
    <col min="14853" max="14853" width="15" style="289" customWidth="1"/>
    <col min="14854" max="14855" width="16" style="289" customWidth="1"/>
    <col min="14856" max="14856" width="11.42578125" style="289"/>
    <col min="14857" max="14857" width="13.7109375" style="289" bestFit="1" customWidth="1"/>
    <col min="14858" max="15105" width="11.42578125" style="289"/>
    <col min="15106" max="15106" width="15.85546875" style="289" customWidth="1"/>
    <col min="15107" max="15108" width="11.42578125" style="289"/>
    <col min="15109" max="15109" width="15" style="289" customWidth="1"/>
    <col min="15110" max="15111" width="16" style="289" customWidth="1"/>
    <col min="15112" max="15112" width="11.42578125" style="289"/>
    <col min="15113" max="15113" width="13.7109375" style="289" bestFit="1" customWidth="1"/>
    <col min="15114" max="15361" width="11.42578125" style="289"/>
    <col min="15362" max="15362" width="15.85546875" style="289" customWidth="1"/>
    <col min="15363" max="15364" width="11.42578125" style="289"/>
    <col min="15365" max="15365" width="15" style="289" customWidth="1"/>
    <col min="15366" max="15367" width="16" style="289" customWidth="1"/>
    <col min="15368" max="15368" width="11.42578125" style="289"/>
    <col min="15369" max="15369" width="13.7109375" style="289" bestFit="1" customWidth="1"/>
    <col min="15370" max="15617" width="11.42578125" style="289"/>
    <col min="15618" max="15618" width="15.85546875" style="289" customWidth="1"/>
    <col min="15619" max="15620" width="11.42578125" style="289"/>
    <col min="15621" max="15621" width="15" style="289" customWidth="1"/>
    <col min="15622" max="15623" width="16" style="289" customWidth="1"/>
    <col min="15624" max="15624" width="11.42578125" style="289"/>
    <col min="15625" max="15625" width="13.7109375" style="289" bestFit="1" customWidth="1"/>
    <col min="15626" max="15873" width="11.42578125" style="289"/>
    <col min="15874" max="15874" width="15.85546875" style="289" customWidth="1"/>
    <col min="15875" max="15876" width="11.42578125" style="289"/>
    <col min="15877" max="15877" width="15" style="289" customWidth="1"/>
    <col min="15878" max="15879" width="16" style="289" customWidth="1"/>
    <col min="15880" max="15880" width="11.42578125" style="289"/>
    <col min="15881" max="15881" width="13.7109375" style="289" bestFit="1" customWidth="1"/>
    <col min="15882" max="16129" width="11.42578125" style="289"/>
    <col min="16130" max="16130" width="15.85546875" style="289" customWidth="1"/>
    <col min="16131" max="16132" width="11.42578125" style="289"/>
    <col min="16133" max="16133" width="15" style="289" customWidth="1"/>
    <col min="16134" max="16135" width="16" style="289" customWidth="1"/>
    <col min="16136" max="16136" width="11.42578125" style="289"/>
    <col min="16137" max="16137" width="13.7109375" style="289" bestFit="1" customWidth="1"/>
    <col min="16138" max="16384" width="11.42578125" style="289"/>
  </cols>
  <sheetData>
    <row r="1" spans="2:13" ht="18" x14ac:dyDescent="0.25">
      <c r="B1" s="626"/>
      <c r="C1" s="626"/>
      <c r="D1" s="626"/>
      <c r="E1" s="626"/>
      <c r="F1" s="626"/>
      <c r="G1" s="626"/>
      <c r="H1" s="626"/>
    </row>
    <row r="2" spans="2:13" ht="15.75" x14ac:dyDescent="0.25">
      <c r="C2" s="624">
        <f>'Instructions + formulaire'!C64</f>
        <v>0</v>
      </c>
      <c r="D2" s="624"/>
      <c r="E2" s="624"/>
      <c r="F2" s="624"/>
      <c r="G2" s="624"/>
      <c r="H2" s="624"/>
      <c r="I2" s="624"/>
    </row>
    <row r="4" spans="2:13" ht="15.75" x14ac:dyDescent="0.25">
      <c r="C4" s="625" t="s">
        <v>294</v>
      </c>
      <c r="D4" s="625"/>
      <c r="E4" s="625"/>
      <c r="F4" s="625"/>
      <c r="G4" s="625"/>
      <c r="H4" s="625"/>
      <c r="I4" s="625"/>
    </row>
    <row r="5" spans="2:13" ht="15.75" x14ac:dyDescent="0.25">
      <c r="C5" s="625" t="s">
        <v>134</v>
      </c>
      <c r="D5" s="625"/>
      <c r="E5" s="625"/>
      <c r="F5" s="625"/>
      <c r="G5" s="625"/>
      <c r="H5" s="625"/>
      <c r="I5" s="625"/>
    </row>
    <row r="6" spans="2:13" ht="15.75" x14ac:dyDescent="0.25">
      <c r="B6" s="627"/>
      <c r="C6" s="627"/>
      <c r="D6" s="627"/>
      <c r="E6" s="627"/>
      <c r="F6" s="627"/>
      <c r="G6" s="627"/>
      <c r="H6" s="627"/>
      <c r="I6" s="290"/>
      <c r="J6" s="290"/>
      <c r="K6" s="290"/>
      <c r="L6" s="290"/>
      <c r="M6" s="290"/>
    </row>
    <row r="7" spans="2:13" ht="15.75" x14ac:dyDescent="0.25">
      <c r="B7" s="291"/>
      <c r="C7" s="291"/>
      <c r="D7" s="291"/>
      <c r="E7" s="291"/>
      <c r="F7" s="291"/>
      <c r="G7" s="291"/>
      <c r="H7" s="291"/>
      <c r="I7" s="290"/>
      <c r="J7" s="290"/>
      <c r="K7" s="290"/>
      <c r="L7" s="290"/>
      <c r="M7" s="290"/>
    </row>
    <row r="8" spans="2:13" ht="15.75" x14ac:dyDescent="0.25">
      <c r="B8" s="292"/>
      <c r="C8" s="293"/>
      <c r="D8" s="293"/>
      <c r="E8" s="293"/>
      <c r="F8" s="293"/>
      <c r="G8" s="293"/>
      <c r="H8" s="293"/>
      <c r="I8" s="293"/>
      <c r="J8" s="290"/>
      <c r="K8" s="290"/>
      <c r="L8" s="290"/>
      <c r="M8" s="290"/>
    </row>
    <row r="9" spans="2:13" ht="15.75" x14ac:dyDescent="0.25">
      <c r="B9" s="294" t="s">
        <v>135</v>
      </c>
      <c r="C9" s="295"/>
      <c r="D9" s="295"/>
      <c r="E9" s="295">
        <f>IF(F11&gt;0,F9,IF(H11&gt;0,H9,IF(I11&gt;0,I9,0)))</f>
        <v>0</v>
      </c>
      <c r="F9" s="290">
        <f>'6. Calcul tx occupation'!B32</f>
        <v>240</v>
      </c>
      <c r="G9" s="290">
        <f>F9</f>
        <v>240</v>
      </c>
      <c r="H9" s="290">
        <f>'6. Calcul tx occupation'!H32</f>
        <v>195</v>
      </c>
      <c r="I9" s="290">
        <f>'6. Calcul tx occupation'!K32</f>
        <v>195</v>
      </c>
      <c r="J9" s="290"/>
      <c r="K9" s="290"/>
      <c r="L9" s="290"/>
      <c r="M9" s="290"/>
    </row>
    <row r="10" spans="2:13" ht="15.75" x14ac:dyDescent="0.25">
      <c r="B10" s="294" t="s">
        <v>136</v>
      </c>
      <c r="C10" s="295"/>
      <c r="D10" s="295"/>
      <c r="E10" s="335">
        <f>F11+H11+I11+G11</f>
        <v>0</v>
      </c>
      <c r="F10" s="296" t="s">
        <v>137</v>
      </c>
      <c r="G10" s="296" t="s">
        <v>247</v>
      </c>
      <c r="H10" s="296" t="s">
        <v>185</v>
      </c>
      <c r="I10" s="296" t="s">
        <v>184</v>
      </c>
      <c r="J10" s="290"/>
      <c r="K10" s="290"/>
      <c r="L10" s="290"/>
      <c r="M10" s="290"/>
    </row>
    <row r="11" spans="2:13" x14ac:dyDescent="0.2">
      <c r="F11" s="510">
        <f>'6. Calcul tx occupation'!B29</f>
        <v>0</v>
      </c>
      <c r="G11" s="510">
        <f>'6. Calcul tx occupation'!E29</f>
        <v>0</v>
      </c>
      <c r="H11" s="510">
        <f>'6. Calcul tx occupation'!H27</f>
        <v>0</v>
      </c>
      <c r="I11" s="510">
        <f>'6. Calcul tx occupation'!K27</f>
        <v>0</v>
      </c>
      <c r="J11" s="290"/>
      <c r="K11" s="290"/>
      <c r="L11" s="290"/>
      <c r="M11" s="290"/>
    </row>
    <row r="12" spans="2:13" ht="15.75" x14ac:dyDescent="0.25">
      <c r="B12" s="294" t="s">
        <v>138</v>
      </c>
      <c r="C12" s="295"/>
      <c r="D12" s="295"/>
      <c r="E12" s="461">
        <f>IF(E14&gt;0,E13/E14,0)</f>
        <v>0</v>
      </c>
      <c r="F12" s="297">
        <f>IF(F14&gt;0,F13/F14,0)</f>
        <v>0</v>
      </c>
      <c r="G12" s="297">
        <f>IF(G14&gt;0,G13/G14,0)</f>
        <v>0</v>
      </c>
      <c r="H12" s="297">
        <f>IF(H14&gt;0,H13/H14,0)</f>
        <v>0</v>
      </c>
      <c r="I12" s="297">
        <f>IF(I14&gt;0,I13/I14,0)</f>
        <v>0</v>
      </c>
      <c r="J12" s="290"/>
      <c r="K12" s="290"/>
      <c r="L12" s="290"/>
      <c r="M12" s="290"/>
    </row>
    <row r="13" spans="2:13" ht="15.75" x14ac:dyDescent="0.25">
      <c r="B13" s="294" t="s">
        <v>139</v>
      </c>
      <c r="C13" s="290"/>
      <c r="D13" s="290"/>
      <c r="E13" s="337">
        <f>F13+H13+I13+G13</f>
        <v>0</v>
      </c>
      <c r="F13" s="298">
        <f>'6. Calcul tx occupation'!B25</f>
        <v>0</v>
      </c>
      <c r="G13" s="298">
        <f>'6. Calcul tx occupation'!E25</f>
        <v>0</v>
      </c>
      <c r="H13" s="298">
        <f>'6. Calcul tx occupation'!H25</f>
        <v>0</v>
      </c>
      <c r="I13" s="298">
        <f>'6. Calcul tx occupation'!K25</f>
        <v>0</v>
      </c>
      <c r="J13" s="290"/>
      <c r="K13" s="290"/>
      <c r="L13" s="290"/>
      <c r="M13" s="290"/>
    </row>
    <row r="14" spans="2:13" ht="15.75" x14ac:dyDescent="0.25">
      <c r="B14" s="294" t="s">
        <v>140</v>
      </c>
      <c r="C14" s="290"/>
      <c r="D14" s="290"/>
      <c r="E14" s="337">
        <f>F14+H14+I14+G14</f>
        <v>0</v>
      </c>
      <c r="F14" s="298">
        <f>F11*F9</f>
        <v>0</v>
      </c>
      <c r="G14" s="298">
        <f>G11*G9</f>
        <v>0</v>
      </c>
      <c r="H14" s="298">
        <f>H11*H9</f>
        <v>0</v>
      </c>
      <c r="I14" s="298">
        <f>I11*I9</f>
        <v>0</v>
      </c>
      <c r="J14" s="290"/>
      <c r="K14" s="290"/>
      <c r="L14" s="290"/>
      <c r="M14" s="290"/>
    </row>
    <row r="15" spans="2:13" ht="15.75" x14ac:dyDescent="0.25">
      <c r="B15" s="299"/>
      <c r="C15" s="300"/>
      <c r="D15" s="300"/>
      <c r="E15" s="301"/>
      <c r="F15" s="302"/>
      <c r="G15" s="302"/>
      <c r="H15" s="302"/>
      <c r="I15" s="302"/>
      <c r="J15" s="290"/>
      <c r="K15" s="290"/>
      <c r="L15" s="290"/>
      <c r="M15" s="290"/>
    </row>
    <row r="16" spans="2:13" ht="15.75" x14ac:dyDescent="0.25">
      <c r="B16" s="303"/>
      <c r="C16" s="304"/>
      <c r="D16" s="304"/>
      <c r="E16" s="305"/>
      <c r="F16" s="290"/>
      <c r="G16" s="290"/>
      <c r="H16" s="290"/>
      <c r="I16" s="290"/>
      <c r="J16" s="290"/>
      <c r="K16" s="290"/>
      <c r="L16" s="290"/>
      <c r="M16" s="290"/>
    </row>
    <row r="17" spans="2:13" ht="15.75" x14ac:dyDescent="0.25">
      <c r="B17" s="303"/>
      <c r="C17" s="304"/>
      <c r="D17" s="304"/>
      <c r="E17" s="305"/>
      <c r="F17" s="290"/>
      <c r="G17" s="290"/>
      <c r="H17" s="290"/>
      <c r="I17" s="290"/>
      <c r="J17" s="290"/>
      <c r="K17" s="290"/>
      <c r="L17" s="290"/>
      <c r="M17" s="290"/>
    </row>
    <row r="18" spans="2:13" ht="15.75" x14ac:dyDescent="0.25">
      <c r="C18" s="290"/>
      <c r="D18" s="290"/>
      <c r="E18" s="290"/>
      <c r="F18" s="290"/>
      <c r="G18" s="290"/>
      <c r="H18" s="291" t="s">
        <v>0</v>
      </c>
      <c r="I18" s="291" t="s">
        <v>141</v>
      </c>
      <c r="J18" s="290"/>
      <c r="K18" s="290"/>
      <c r="L18" s="290"/>
      <c r="M18" s="290"/>
    </row>
    <row r="19" spans="2:13" x14ac:dyDescent="0.2">
      <c r="C19" s="306"/>
      <c r="D19" s="306"/>
      <c r="E19" s="306"/>
      <c r="F19" s="307"/>
      <c r="G19" s="307"/>
      <c r="H19" s="308"/>
      <c r="I19" s="309"/>
      <c r="J19" s="290"/>
      <c r="K19" s="290"/>
      <c r="L19" s="290"/>
      <c r="M19" s="290"/>
    </row>
    <row r="20" spans="2:13" x14ac:dyDescent="0.2">
      <c r="C20" s="290"/>
      <c r="D20" s="290"/>
      <c r="E20" s="290"/>
      <c r="F20" s="304"/>
      <c r="G20" s="304"/>
      <c r="H20" s="290"/>
      <c r="I20" s="290"/>
      <c r="J20" s="290"/>
      <c r="K20" s="290"/>
      <c r="L20" s="290"/>
      <c r="M20" s="290"/>
    </row>
    <row r="21" spans="2:13" ht="15.75" x14ac:dyDescent="0.25">
      <c r="C21" s="310" t="s">
        <v>142</v>
      </c>
      <c r="D21" s="290"/>
      <c r="E21" s="290"/>
      <c r="F21" s="304"/>
      <c r="G21" s="304"/>
      <c r="H21" s="290"/>
      <c r="I21" s="291"/>
      <c r="J21" s="290"/>
      <c r="K21" s="290"/>
      <c r="L21" s="290"/>
      <c r="M21" s="290"/>
    </row>
    <row r="22" spans="2:13" x14ac:dyDescent="0.2">
      <c r="C22" s="290" t="s">
        <v>15</v>
      </c>
      <c r="D22" s="290"/>
      <c r="E22" s="290"/>
      <c r="F22" s="290"/>
      <c r="G22" s="290"/>
      <c r="H22" s="311">
        <f>'2. Résultat'!G37</f>
        <v>0</v>
      </c>
      <c r="I22" s="311" t="e">
        <f>H22/$E$13</f>
        <v>#DIV/0!</v>
      </c>
      <c r="J22" s="290"/>
      <c r="K22" s="290"/>
      <c r="L22" s="290"/>
      <c r="M22" s="290"/>
    </row>
    <row r="23" spans="2:13" x14ac:dyDescent="0.2">
      <c r="C23" s="306" t="s">
        <v>20</v>
      </c>
      <c r="D23" s="306"/>
      <c r="E23" s="306"/>
      <c r="F23" s="307"/>
      <c r="G23" s="307"/>
      <c r="H23" s="311">
        <f>'2. Résultat'!G44</f>
        <v>0</v>
      </c>
      <c r="I23" s="311" t="e">
        <f t="shared" ref="I23:I30" si="0">H23/$E$13</f>
        <v>#DIV/0!</v>
      </c>
      <c r="J23" s="290"/>
      <c r="K23" s="290"/>
      <c r="L23" s="290"/>
      <c r="M23" s="290"/>
    </row>
    <row r="24" spans="2:13" x14ac:dyDescent="0.2">
      <c r="C24" s="306" t="s">
        <v>2</v>
      </c>
      <c r="D24" s="312"/>
      <c r="E24" s="312"/>
      <c r="F24" s="313"/>
      <c r="G24" s="313"/>
      <c r="H24" s="311">
        <f>'2. Résultat'!G56</f>
        <v>0</v>
      </c>
      <c r="I24" s="311" t="e">
        <f t="shared" si="0"/>
        <v>#DIV/0!</v>
      </c>
      <c r="J24" s="290"/>
      <c r="K24" s="290"/>
      <c r="L24" s="290"/>
      <c r="M24" s="290"/>
    </row>
    <row r="25" spans="2:13" x14ac:dyDescent="0.2">
      <c r="C25" s="306" t="s">
        <v>26</v>
      </c>
      <c r="D25" s="312"/>
      <c r="E25" s="312"/>
      <c r="F25" s="313"/>
      <c r="G25" s="313"/>
      <c r="H25" s="311">
        <f>'2. Résultat'!G64</f>
        <v>0</v>
      </c>
      <c r="I25" s="311" t="e">
        <f t="shared" si="0"/>
        <v>#DIV/0!</v>
      </c>
      <c r="J25" s="290"/>
      <c r="K25" s="290"/>
      <c r="L25" s="290"/>
      <c r="M25" s="290"/>
    </row>
    <row r="26" spans="2:13" x14ac:dyDescent="0.2">
      <c r="C26" s="306" t="s">
        <v>28</v>
      </c>
      <c r="D26" s="312"/>
      <c r="E26" s="312"/>
      <c r="F26" s="313"/>
      <c r="G26" s="313"/>
      <c r="H26" s="311">
        <f>'2. Résultat'!G70</f>
        <v>0</v>
      </c>
      <c r="I26" s="311" t="e">
        <f t="shared" si="0"/>
        <v>#DIV/0!</v>
      </c>
      <c r="J26" s="290"/>
      <c r="K26" s="290"/>
      <c r="L26" s="290"/>
      <c r="M26" s="290"/>
    </row>
    <row r="27" spans="2:13" x14ac:dyDescent="0.2">
      <c r="C27" s="306" t="s">
        <v>170</v>
      </c>
      <c r="D27" s="312"/>
      <c r="E27" s="312"/>
      <c r="F27" s="313"/>
      <c r="G27" s="313"/>
      <c r="H27" s="311">
        <f>'2. Résultat'!G90</f>
        <v>0</v>
      </c>
      <c r="I27" s="311" t="e">
        <f t="shared" si="0"/>
        <v>#DIV/0!</v>
      </c>
      <c r="J27" s="290"/>
      <c r="K27" s="290"/>
      <c r="L27" s="290"/>
      <c r="M27" s="290"/>
    </row>
    <row r="28" spans="2:13" x14ac:dyDescent="0.2">
      <c r="C28" s="306" t="s">
        <v>175</v>
      </c>
      <c r="D28" s="312"/>
      <c r="E28" s="312"/>
      <c r="F28" s="313"/>
      <c r="G28" s="313"/>
      <c r="H28" s="311">
        <f>'2. Résultat'!G96</f>
        <v>0</v>
      </c>
      <c r="I28" s="311" t="e">
        <f t="shared" si="0"/>
        <v>#DIV/0!</v>
      </c>
      <c r="J28" s="290"/>
      <c r="K28" s="290"/>
      <c r="L28" s="290"/>
      <c r="M28" s="290"/>
    </row>
    <row r="29" spans="2:13" x14ac:dyDescent="0.2">
      <c r="C29" s="306" t="s">
        <v>176</v>
      </c>
      <c r="D29" s="312"/>
      <c r="E29" s="312"/>
      <c r="F29" s="313"/>
      <c r="G29" s="313"/>
      <c r="H29" s="311">
        <f>'2. Résultat'!G105</f>
        <v>0</v>
      </c>
      <c r="I29" s="311" t="e">
        <f t="shared" si="0"/>
        <v>#DIV/0!</v>
      </c>
      <c r="J29" s="290"/>
      <c r="K29" s="290"/>
      <c r="L29" s="290"/>
      <c r="M29" s="290"/>
    </row>
    <row r="30" spans="2:13" x14ac:dyDescent="0.2">
      <c r="C30" s="306" t="s">
        <v>177</v>
      </c>
      <c r="D30" s="312"/>
      <c r="E30" s="312"/>
      <c r="F30" s="313"/>
      <c r="G30" s="313"/>
      <c r="H30" s="311">
        <f>'2. Résultat'!G111</f>
        <v>0</v>
      </c>
      <c r="I30" s="311" t="e">
        <f t="shared" si="0"/>
        <v>#DIV/0!</v>
      </c>
      <c r="J30" s="290"/>
      <c r="K30" s="290"/>
      <c r="L30" s="290"/>
      <c r="M30" s="290"/>
    </row>
    <row r="31" spans="2:13" ht="15.75" x14ac:dyDescent="0.25">
      <c r="C31" s="314" t="s">
        <v>143</v>
      </c>
      <c r="D31" s="312"/>
      <c r="E31" s="312"/>
      <c r="F31" s="313"/>
      <c r="G31" s="313"/>
      <c r="H31" s="298">
        <f>SUM(H22:H30)</f>
        <v>0</v>
      </c>
      <c r="I31" s="298" t="e">
        <f>SUM(I22:I30)</f>
        <v>#DIV/0!</v>
      </c>
      <c r="J31" s="290"/>
      <c r="K31" s="290"/>
      <c r="L31" s="290"/>
      <c r="M31" s="290"/>
    </row>
    <row r="32" spans="2:13" x14ac:dyDescent="0.2">
      <c r="C32" s="304"/>
      <c r="D32" s="304"/>
      <c r="E32" s="304"/>
      <c r="F32" s="315"/>
      <c r="G32" s="315"/>
      <c r="H32" s="315"/>
      <c r="I32" s="315"/>
      <c r="J32" s="304"/>
      <c r="K32" s="304"/>
      <c r="L32" s="304"/>
      <c r="M32" s="304"/>
    </row>
    <row r="33" spans="3:13" x14ac:dyDescent="0.2">
      <c r="C33" s="316" t="s">
        <v>144</v>
      </c>
      <c r="D33" s="304"/>
      <c r="E33" s="304"/>
      <c r="F33" s="315"/>
      <c r="G33" s="315"/>
      <c r="H33" s="315"/>
      <c r="I33" s="304"/>
      <c r="J33" s="304"/>
      <c r="K33" s="304"/>
      <c r="L33" s="304"/>
    </row>
    <row r="34" spans="3:13" x14ac:dyDescent="0.2">
      <c r="C34" s="317" t="s">
        <v>145</v>
      </c>
      <c r="D34" s="290"/>
      <c r="E34" s="290"/>
      <c r="F34" s="318"/>
      <c r="G34" s="318"/>
      <c r="H34" s="311">
        <f>'2. Résultat'!G31</f>
        <v>0</v>
      </c>
      <c r="I34" s="311" t="e">
        <f>H34/$E$13</f>
        <v>#DIV/0!</v>
      </c>
      <c r="J34" s="290"/>
      <c r="K34" s="290"/>
      <c r="L34" s="290"/>
      <c r="M34" s="290"/>
    </row>
    <row r="35" spans="3:13" x14ac:dyDescent="0.2">
      <c r="C35" s="317" t="s">
        <v>146</v>
      </c>
      <c r="D35" s="290"/>
      <c r="E35" s="290"/>
      <c r="F35" s="318"/>
      <c r="G35" s="318"/>
      <c r="H35" s="311">
        <f>'2. Résultat'!G32</f>
        <v>0</v>
      </c>
      <c r="I35" s="311" t="e">
        <f>H35/$E$13</f>
        <v>#DIV/0!</v>
      </c>
      <c r="J35" s="290"/>
      <c r="K35" s="290"/>
      <c r="L35" s="290"/>
      <c r="M35" s="290"/>
    </row>
    <row r="36" spans="3:13" x14ac:dyDescent="0.2">
      <c r="C36" s="317" t="s">
        <v>147</v>
      </c>
      <c r="D36" s="290"/>
      <c r="E36" s="290"/>
      <c r="F36" s="318"/>
      <c r="G36" s="318"/>
      <c r="H36" s="311">
        <f>'2. Résultat'!G33</f>
        <v>0</v>
      </c>
      <c r="I36" s="311" t="e">
        <f>H36/$E$13</f>
        <v>#DIV/0!</v>
      </c>
      <c r="J36" s="290"/>
      <c r="K36" s="290"/>
      <c r="L36" s="290"/>
      <c r="M36" s="290"/>
    </row>
    <row r="37" spans="3:13" x14ac:dyDescent="0.2">
      <c r="C37" s="290" t="s">
        <v>148</v>
      </c>
      <c r="D37" s="290"/>
      <c r="E37" s="290"/>
      <c r="F37" s="318"/>
      <c r="G37" s="318"/>
      <c r="H37" s="311">
        <f>'2. Résultat'!G27</f>
        <v>0</v>
      </c>
      <c r="I37" s="311" t="e">
        <f>H37/$E$13</f>
        <v>#DIV/0!</v>
      </c>
      <c r="J37" s="290"/>
      <c r="K37" s="290"/>
      <c r="L37" s="290"/>
      <c r="M37" s="290"/>
    </row>
    <row r="38" spans="3:13" x14ac:dyDescent="0.2">
      <c r="C38" s="290" t="s">
        <v>216</v>
      </c>
      <c r="D38" s="290"/>
      <c r="E38" s="290"/>
      <c r="F38" s="318"/>
      <c r="G38" s="318"/>
      <c r="H38" s="311">
        <f>'2. Résultat'!G26</f>
        <v>0</v>
      </c>
      <c r="I38" s="311" t="e">
        <f>H38/$E$13</f>
        <v>#DIV/0!</v>
      </c>
      <c r="J38" s="290"/>
      <c r="K38" s="290"/>
      <c r="L38" s="290"/>
      <c r="M38" s="290"/>
    </row>
    <row r="39" spans="3:13" ht="15.75" x14ac:dyDescent="0.25">
      <c r="C39" s="295" t="s">
        <v>143</v>
      </c>
      <c r="D39" s="295"/>
      <c r="E39" s="295"/>
      <c r="F39" s="319"/>
      <c r="G39" s="319"/>
      <c r="H39" s="298">
        <f>SUM(H34:H38)</f>
        <v>0</v>
      </c>
      <c r="I39" s="298" t="e">
        <f>SUM(I34:I38)</f>
        <v>#DIV/0!</v>
      </c>
      <c r="J39" s="290"/>
      <c r="K39" s="290"/>
      <c r="L39" s="290"/>
      <c r="M39" s="290"/>
    </row>
    <row r="40" spans="3:13" x14ac:dyDescent="0.2">
      <c r="C40" s="290"/>
      <c r="D40" s="290"/>
      <c r="E40" s="290"/>
      <c r="F40" s="318"/>
      <c r="G40" s="318"/>
      <c r="H40" s="320"/>
      <c r="I40" s="321"/>
      <c r="J40" s="304"/>
      <c r="K40" s="304"/>
      <c r="L40" s="304"/>
      <c r="M40" s="290"/>
    </row>
    <row r="41" spans="3:13" x14ac:dyDescent="0.2">
      <c r="C41" s="290"/>
      <c r="D41" s="290"/>
      <c r="E41" s="290"/>
      <c r="F41" s="318"/>
      <c r="G41" s="318"/>
      <c r="H41" s="321"/>
      <c r="I41" s="321"/>
      <c r="J41" s="290"/>
      <c r="K41" s="290"/>
      <c r="L41" s="290"/>
      <c r="M41" s="290"/>
    </row>
    <row r="42" spans="3:13" s="323" customFormat="1" ht="15.75" x14ac:dyDescent="0.25">
      <c r="C42" s="295" t="s">
        <v>149</v>
      </c>
      <c r="D42" s="295"/>
      <c r="E42" s="295"/>
      <c r="F42" s="319"/>
      <c r="G42" s="319"/>
      <c r="H42" s="311">
        <f>H31-H39</f>
        <v>0</v>
      </c>
      <c r="I42" s="322" t="e">
        <f>I31-I39</f>
        <v>#DIV/0!</v>
      </c>
      <c r="J42" s="295"/>
      <c r="K42" s="514"/>
      <c r="L42" s="295"/>
      <c r="M42" s="295"/>
    </row>
    <row r="43" spans="3:13" s="323" customFormat="1" ht="15.75" x14ac:dyDescent="0.25">
      <c r="C43" s="295"/>
      <c r="D43" s="295"/>
      <c r="E43" s="295"/>
      <c r="F43" s="319"/>
      <c r="G43" s="319"/>
      <c r="H43" s="324"/>
      <c r="I43" s="324"/>
      <c r="J43" s="295"/>
      <c r="K43" s="514"/>
      <c r="L43" s="295"/>
      <c r="M43" s="295"/>
    </row>
    <row r="44" spans="3:13" s="323" customFormat="1" ht="15.75" x14ac:dyDescent="0.25">
      <c r="C44" s="295" t="s">
        <v>191</v>
      </c>
      <c r="D44" s="295"/>
      <c r="E44" s="295"/>
      <c r="F44" s="319"/>
      <c r="G44" s="319"/>
      <c r="H44" s="508"/>
      <c r="I44" s="513" t="s">
        <v>260</v>
      </c>
      <c r="J44" s="295"/>
      <c r="K44" s="514" t="s">
        <v>262</v>
      </c>
      <c r="L44" s="295"/>
      <c r="M44" s="295"/>
    </row>
    <row r="45" spans="3:13" x14ac:dyDescent="0.2">
      <c r="C45" s="333" t="s">
        <v>150</v>
      </c>
      <c r="D45" s="333"/>
      <c r="E45" s="333"/>
      <c r="F45" s="334"/>
      <c r="G45" s="334"/>
      <c r="H45" s="509" t="e">
        <f>IF(I44&gt;0,I13*I44,0)</f>
        <v>#VALUE!</v>
      </c>
      <c r="I45" s="318"/>
      <c r="J45" s="290"/>
      <c r="K45" s="515"/>
      <c r="L45" s="290"/>
      <c r="M45" s="290"/>
    </row>
    <row r="46" spans="3:13" s="323" customFormat="1" ht="15.75" x14ac:dyDescent="0.25">
      <c r="C46" s="295" t="s">
        <v>190</v>
      </c>
      <c r="D46" s="295"/>
      <c r="E46" s="295"/>
      <c r="F46" s="319"/>
      <c r="G46" s="319"/>
      <c r="H46" s="508"/>
      <c r="I46" s="516" t="e">
        <f>IF(F11=0,(H42-H45)/H13,"à saisir manuellement")</f>
        <v>#VALUE!</v>
      </c>
      <c r="J46" s="295"/>
      <c r="K46" s="514" t="s">
        <v>261</v>
      </c>
      <c r="L46" s="295"/>
      <c r="M46" s="295"/>
    </row>
    <row r="47" spans="3:13" ht="15.75" x14ac:dyDescent="0.25">
      <c r="C47" s="333" t="s">
        <v>150</v>
      </c>
      <c r="D47" s="333"/>
      <c r="E47" s="333"/>
      <c r="F47" s="334"/>
      <c r="G47" s="334"/>
      <c r="H47" s="509" t="e">
        <f>H13*I46</f>
        <v>#VALUE!</v>
      </c>
      <c r="I47" s="318"/>
      <c r="J47" s="290"/>
      <c r="K47" s="514" t="s">
        <v>263</v>
      </c>
      <c r="L47" s="290"/>
      <c r="M47" s="290"/>
    </row>
    <row r="48" spans="3:13" s="323" customFormat="1" ht="15.75" x14ac:dyDescent="0.25">
      <c r="C48" s="295" t="s">
        <v>151</v>
      </c>
      <c r="D48" s="295"/>
      <c r="E48" s="295"/>
      <c r="F48" s="319"/>
      <c r="G48" s="319"/>
      <c r="H48" s="324"/>
      <c r="I48" s="322" t="e">
        <f>(H42-H45-H47)/F13</f>
        <v>#VALUE!</v>
      </c>
      <c r="J48" s="295"/>
      <c r="K48" s="295"/>
      <c r="L48" s="295"/>
      <c r="M48" s="295"/>
    </row>
    <row r="49" spans="2:8" s="326" customFormat="1" x14ac:dyDescent="0.2">
      <c r="B49" s="325"/>
      <c r="C49" s="325"/>
      <c r="D49" s="325"/>
      <c r="E49" s="325"/>
      <c r="F49" s="325"/>
      <c r="G49" s="325"/>
      <c r="H49" s="325"/>
    </row>
    <row r="50" spans="2:8" x14ac:dyDescent="0.2">
      <c r="B50" s="327"/>
      <c r="C50" s="327"/>
      <c r="D50" s="327"/>
      <c r="E50" s="327"/>
      <c r="F50" s="327"/>
      <c r="G50" s="327"/>
      <c r="H50" s="327"/>
    </row>
    <row r="51" spans="2:8" x14ac:dyDescent="0.2">
      <c r="H51" s="328"/>
    </row>
  </sheetData>
  <mergeCells count="5">
    <mergeCell ref="C2:I2"/>
    <mergeCell ref="C4:I4"/>
    <mergeCell ref="C5:I5"/>
    <mergeCell ref="B1:H1"/>
    <mergeCell ref="B6:H6"/>
  </mergeCells>
  <printOptions horizontalCentered="1"/>
  <pageMargins left="0.19685039370078741" right="0.19685039370078741" top="0.62992125984251968" bottom="0.6692913385826772" header="0.51181102362204722" footer="0.39370078740157483"/>
  <pageSetup paperSize="9" scale="90" orientation="portrait" r:id="rId1"/>
  <headerFooter alignWithMargins="0">
    <oddFooter>&amp;C&amp;P&amp;RFormulaire budget - version 01.08.2025/ SPAJ-VL/NS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C2552C33-0584-47D6-81D9-5C04BE49EFB8}"/>
</file>

<file path=customXml/itemProps2.xml><?xml version="1.0" encoding="utf-8"?>
<ds:datastoreItem xmlns:ds="http://schemas.openxmlformats.org/officeDocument/2006/customXml" ds:itemID="{AFECE48A-0483-4229-A2BE-86F70DDD9513}"/>
</file>

<file path=customXml/itemProps3.xml><?xml version="1.0" encoding="utf-8"?>
<ds:datastoreItem xmlns:ds="http://schemas.openxmlformats.org/officeDocument/2006/customXml" ds:itemID="{4BD93065-38C8-4AF1-9B43-15C5D7D9E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Instructions + formulaire</vt:lpstr>
      <vt:lpstr>2. Résultat</vt:lpstr>
      <vt:lpstr>3. Ecart - Justificatif</vt:lpstr>
      <vt:lpstr>4. Investissements</vt:lpstr>
      <vt:lpstr>5. Détail personnel</vt:lpstr>
      <vt:lpstr>ANCIEN_5. Détail personnel</vt:lpstr>
      <vt:lpstr>6. Calcul tx occupation</vt:lpstr>
      <vt:lpstr>7. Horaire + subvention</vt:lpstr>
      <vt:lpstr>PJ Structure</vt:lpstr>
      <vt:lpstr>'2. Résultat'!Impression_des_titres</vt:lpstr>
      <vt:lpstr>'6. Calcul tx occupation'!Impression_des_titres</vt:lpstr>
      <vt:lpstr>'2. Résultat'!Zone_d_impression</vt:lpstr>
      <vt:lpstr>'3. Ecart - Justificatif'!Zone_d_impression</vt:lpstr>
      <vt:lpstr>'5. Détail personnel'!Zone_d_impression</vt:lpstr>
      <vt:lpstr>'6. Calcul tx occupation'!Zone_d_impression</vt:lpstr>
      <vt:lpstr>'7. Horaire + subvention'!Zone_d_impression</vt:lpstr>
      <vt:lpstr>'ANCIEN_5. Détail personnel'!Zone_d_impression</vt:lpstr>
      <vt:lpstr>'Instructions + formulaire'!Zone_d_impression</vt:lpstr>
      <vt:lpstr>'PJ Structure'!Zone_d_impression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Monnier Bénédicte</cp:lastModifiedBy>
  <cp:lastPrinted>2025-08-05T12:59:52Z</cp:lastPrinted>
  <dcterms:created xsi:type="dcterms:W3CDTF">1996-03-19T10:39:18Z</dcterms:created>
  <dcterms:modified xsi:type="dcterms:W3CDTF">2025-09-02T05:51:52Z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